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itehorsevicgovau.sharepoint.com/sites/WCCLeisureandRecreationServices/Shared Documents/5_Participation/Recreation Development &amp; Inclusion/AFG Work/"/>
    </mc:Choice>
  </mc:AlternateContent>
  <xr:revisionPtr revIDLastSave="471" documentId="8_{DCAC9C44-FA10-4C1E-A7A0-BCDF97543BBE}" xr6:coauthVersionLast="47" xr6:coauthVersionMax="47" xr10:uidLastSave="{EE1F83E7-F774-4BC8-BCEC-6AFE36CC40C9}"/>
  <bookViews>
    <workbookView xWindow="-110" yWindow="-110" windowWidth="19420" windowHeight="11500" xr2:uid="{F1EF37CD-BCEB-4E6A-93AE-5CE8B84B1AF7}"/>
  </bookViews>
  <sheets>
    <sheet name="Sporting Clubs" sheetId="1" r:id="rId1"/>
    <sheet name="EXAMPLE" sheetId="6" r:id="rId2"/>
    <sheet name="Whitehorse Schools" sheetId="2" r:id="rId3"/>
    <sheet name="Non-Whitehorse Schools" sheetId="3" r:id="rId4"/>
    <sheet name="Community Users" sheetId="4" r:id="rId5"/>
    <sheet name="Commercial Users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2" i="6" l="1"/>
  <c r="E32" i="6"/>
  <c r="D32" i="6"/>
  <c r="C32" i="6"/>
  <c r="B32" i="6"/>
  <c r="G31" i="6"/>
  <c r="G30" i="6"/>
  <c r="G29" i="6"/>
  <c r="G28" i="6"/>
  <c r="G27" i="6"/>
  <c r="G26" i="6"/>
  <c r="G25" i="6"/>
  <c r="G24" i="6"/>
  <c r="G21" i="6"/>
  <c r="F21" i="6"/>
  <c r="E21" i="6"/>
  <c r="D21" i="6"/>
  <c r="C21" i="6"/>
  <c r="B21" i="6"/>
  <c r="H20" i="6"/>
  <c r="H19" i="6"/>
  <c r="H18" i="6"/>
  <c r="H17" i="6"/>
  <c r="H16" i="6"/>
  <c r="H15" i="6"/>
  <c r="H14" i="6"/>
  <c r="H13" i="6"/>
  <c r="H21" i="6" s="1"/>
  <c r="E10" i="6"/>
  <c r="D10" i="6"/>
  <c r="C10" i="6"/>
  <c r="B10" i="6"/>
  <c r="E9" i="6"/>
  <c r="E8" i="6"/>
  <c r="E7" i="6"/>
  <c r="E6" i="6"/>
  <c r="E5" i="6"/>
  <c r="C2" i="6"/>
  <c r="H20" i="1"/>
  <c r="H13" i="1"/>
  <c r="E5" i="1"/>
  <c r="E15" i="2"/>
  <c r="G4" i="2"/>
  <c r="G4" i="3"/>
  <c r="G11" i="2"/>
  <c r="E16" i="4"/>
  <c r="E17" i="4"/>
  <c r="E18" i="4"/>
  <c r="E19" i="4"/>
  <c r="E20" i="4"/>
  <c r="E21" i="4"/>
  <c r="E22" i="4"/>
  <c r="E15" i="4"/>
  <c r="E16" i="5"/>
  <c r="E17" i="5"/>
  <c r="E18" i="5"/>
  <c r="E19" i="5"/>
  <c r="E20" i="5"/>
  <c r="E21" i="5"/>
  <c r="E22" i="5"/>
  <c r="E15" i="5"/>
  <c r="E32" i="1"/>
  <c r="G4" i="5"/>
  <c r="E26" i="5"/>
  <c r="E33" i="5"/>
  <c r="E27" i="5"/>
  <c r="E28" i="5"/>
  <c r="E29" i="5"/>
  <c r="E30" i="5"/>
  <c r="E31" i="5"/>
  <c r="E32" i="5"/>
  <c r="D34" i="5"/>
  <c r="C34" i="5"/>
  <c r="B34" i="5"/>
  <c r="G5" i="5"/>
  <c r="G6" i="5"/>
  <c r="G7" i="5"/>
  <c r="G8" i="5"/>
  <c r="G9" i="5"/>
  <c r="G10" i="5"/>
  <c r="G11" i="5"/>
  <c r="D23" i="5"/>
  <c r="C23" i="5"/>
  <c r="B23" i="5"/>
  <c r="F12" i="5"/>
  <c r="E12" i="5"/>
  <c r="D12" i="5"/>
  <c r="C12" i="5"/>
  <c r="B12" i="5"/>
  <c r="G5" i="4"/>
  <c r="G6" i="4"/>
  <c r="G7" i="4"/>
  <c r="G8" i="4"/>
  <c r="G9" i="4"/>
  <c r="G10" i="4"/>
  <c r="G11" i="4"/>
  <c r="G4" i="4"/>
  <c r="D23" i="4"/>
  <c r="C23" i="4"/>
  <c r="B23" i="4"/>
  <c r="F12" i="4"/>
  <c r="E12" i="4"/>
  <c r="D12" i="4"/>
  <c r="C12" i="4"/>
  <c r="B12" i="4"/>
  <c r="E16" i="3"/>
  <c r="E17" i="3"/>
  <c r="E18" i="3"/>
  <c r="E19" i="3"/>
  <c r="E20" i="3"/>
  <c r="E21" i="3"/>
  <c r="E22" i="3"/>
  <c r="E15" i="3"/>
  <c r="G5" i="3"/>
  <c r="G6" i="3"/>
  <c r="G7" i="3"/>
  <c r="G8" i="3"/>
  <c r="G9" i="3"/>
  <c r="G10" i="3"/>
  <c r="G11" i="3"/>
  <c r="D23" i="3"/>
  <c r="C23" i="3"/>
  <c r="B23" i="3"/>
  <c r="F12" i="3"/>
  <c r="E12" i="3"/>
  <c r="D12" i="3"/>
  <c r="C12" i="3"/>
  <c r="B12" i="3"/>
  <c r="E16" i="2"/>
  <c r="E17" i="2"/>
  <c r="E18" i="2"/>
  <c r="E19" i="2"/>
  <c r="E20" i="2"/>
  <c r="E21" i="2"/>
  <c r="E22" i="2"/>
  <c r="D23" i="2"/>
  <c r="C23" i="2"/>
  <c r="B23" i="2"/>
  <c r="F12" i="2"/>
  <c r="E12" i="2"/>
  <c r="D12" i="2"/>
  <c r="C12" i="2"/>
  <c r="B12" i="2"/>
  <c r="G10" i="2"/>
  <c r="G9" i="2"/>
  <c r="G8" i="2"/>
  <c r="G7" i="2"/>
  <c r="G6" i="2"/>
  <c r="G5" i="2"/>
  <c r="G24" i="1"/>
  <c r="B32" i="1"/>
  <c r="C32" i="1"/>
  <c r="D32" i="1"/>
  <c r="F32" i="1"/>
  <c r="G25" i="1"/>
  <c r="G26" i="1"/>
  <c r="G27" i="1"/>
  <c r="G28" i="1"/>
  <c r="G29" i="1"/>
  <c r="G30" i="1"/>
  <c r="G31" i="1"/>
  <c r="B21" i="1"/>
  <c r="C21" i="1"/>
  <c r="D21" i="1"/>
  <c r="E21" i="1"/>
  <c r="F21" i="1"/>
  <c r="G21" i="1"/>
  <c r="H14" i="1"/>
  <c r="H15" i="1"/>
  <c r="H16" i="1"/>
  <c r="H17" i="1"/>
  <c r="H18" i="1"/>
  <c r="H19" i="1"/>
  <c r="B10" i="1"/>
  <c r="C10" i="1"/>
  <c r="D10" i="1"/>
  <c r="E8" i="1"/>
  <c r="E9" i="1"/>
  <c r="E6" i="1"/>
  <c r="E7" i="1"/>
  <c r="C2" i="1"/>
  <c r="G32" i="6" l="1"/>
  <c r="F35" i="6" s="1"/>
  <c r="E34" i="5"/>
  <c r="F37" i="5" s="1"/>
  <c r="E23" i="5"/>
  <c r="G12" i="5"/>
  <c r="E23" i="4"/>
  <c r="G12" i="4"/>
  <c r="G12" i="3"/>
  <c r="E23" i="3"/>
  <c r="G12" i="2"/>
  <c r="E23" i="2"/>
  <c r="F26" i="2" s="1"/>
  <c r="H21" i="1"/>
  <c r="G32" i="1"/>
  <c r="E10" i="1"/>
  <c r="F26" i="4" l="1"/>
  <c r="F26" i="3"/>
  <c r="F35" i="1"/>
</calcChain>
</file>

<file path=xl/sharedStrings.xml><?xml version="1.0" encoding="utf-8"?>
<sst xmlns="http://schemas.openxmlformats.org/spreadsheetml/2006/main" count="486" uniqueCount="98">
  <si>
    <t>Sporting Clubs</t>
  </si>
  <si>
    <t>Seasonal Tenant Club Partnership Level</t>
  </si>
  <si>
    <t>Affiliation Fee</t>
  </si>
  <si>
    <t>Club Partnership Level</t>
  </si>
  <si>
    <t>N/A</t>
  </si>
  <si>
    <t>Foundation</t>
  </si>
  <si>
    <t>Developing</t>
  </si>
  <si>
    <t>Pavilion Licence Hours (Weekly)</t>
  </si>
  <si>
    <t>A</t>
  </si>
  <si>
    <t>B</t>
  </si>
  <si>
    <t>C</t>
  </si>
  <si>
    <t>Total</t>
  </si>
  <si>
    <t>Established</t>
  </si>
  <si>
    <t>Pavilion One</t>
  </si>
  <si>
    <t>Leading</t>
  </si>
  <si>
    <t>Pavilion Two</t>
  </si>
  <si>
    <t>Pavilion Three</t>
  </si>
  <si>
    <t xml:space="preserve">Pavilion Four </t>
  </si>
  <si>
    <t>Pavilion Five</t>
  </si>
  <si>
    <t>Sports Field </t>
  </si>
  <si>
    <t>Contribution (licence hour block)</t>
  </si>
  <si>
    <t>Pavilion Classification</t>
  </si>
  <si>
    <t>Contribution</t>
  </si>
  <si>
    <t>Classification</t>
  </si>
  <si>
    <t>(licence hour block)</t>
  </si>
  <si>
    <t>Sports Field Licence Hours (Weekly)</t>
  </si>
  <si>
    <t>Synthetic</t>
  </si>
  <si>
    <t>Multi-Use Court</t>
  </si>
  <si>
    <t>Turf Cricket Wicket</t>
  </si>
  <si>
    <t>Sports Field One</t>
  </si>
  <si>
    <t>Sports Field Two</t>
  </si>
  <si>
    <t>Sports Field Three</t>
  </si>
  <si>
    <t>Multi-use court</t>
  </si>
  <si>
    <t>Sports Field Four</t>
  </si>
  <si>
    <t>Sports Field Five</t>
  </si>
  <si>
    <t>Sports Field Six</t>
  </si>
  <si>
    <t>Sports Field Seven</t>
  </si>
  <si>
    <t>Turf Cricket Wicket Fees</t>
  </si>
  <si>
    <t>Fee (inc. GST)</t>
  </si>
  <si>
    <t>Sports Field Eight</t>
  </si>
  <si>
    <t>Seasonal Turf Wicket Allocation Fee (per season)</t>
  </si>
  <si>
    <t>Preseason Hours (total)</t>
  </si>
  <si>
    <t>Sports Fields Casual Use</t>
  </si>
  <si>
    <t>Sports Field Classification</t>
  </si>
  <si>
    <r>
      <t>Hirer type</t>
    </r>
    <r>
      <rPr>
        <sz val="12"/>
        <color rgb="FF000000"/>
        <rFont val="Segoe UI"/>
        <family val="2"/>
      </rPr>
      <t> </t>
    </r>
  </si>
  <si>
    <t>A (per hour)</t>
  </si>
  <si>
    <t>B (per hour)</t>
  </si>
  <si>
    <t>C (per hour)</t>
  </si>
  <si>
    <t>S (per hour)</t>
  </si>
  <si>
    <t>Multi-use Court</t>
  </si>
  <si>
    <t xml:space="preserve">Whitehorse Sporting Club                      </t>
  </si>
  <si>
    <t>Whitehorse School (school hours / non-school hours)</t>
  </si>
  <si>
    <t xml:space="preserve">$11.50 / $23.00 </t>
  </si>
  <si>
    <t xml:space="preserve">$7.75 / $15.50 </t>
  </si>
  <si>
    <t>$3.75 / $7.50</t>
  </si>
  <si>
    <t>$50.00 / $75.00</t>
  </si>
  <si>
    <t>Community </t>
  </si>
  <si>
    <t>Non-Whitehorse School </t>
  </si>
  <si>
    <t>Commercial</t>
  </si>
  <si>
    <t>Current</t>
  </si>
  <si>
    <t>Total Fees</t>
  </si>
  <si>
    <t>Whitehorse Schools</t>
  </si>
  <si>
    <t>Sports Field Hours (total)</t>
  </si>
  <si>
    <t>Pavilions</t>
  </si>
  <si>
    <t>Pavilion Changeroom Hours (total)</t>
  </si>
  <si>
    <t>Hirer Type </t>
  </si>
  <si>
    <t>Pavilion Changerooms One</t>
  </si>
  <si>
    <t>Social / Change</t>
  </si>
  <si>
    <t>Change only</t>
  </si>
  <si>
    <t>Pavilion Changerooms  Two</t>
  </si>
  <si>
    <t>Whitehorse Sporting Club (casual)</t>
  </si>
  <si>
    <t>Pavilion Changerooms  Three</t>
  </si>
  <si>
    <t>Whitehorse schools </t>
  </si>
  <si>
    <t>Pavilion Changerooms  Four</t>
  </si>
  <si>
    <t>Community</t>
  </si>
  <si>
    <t>Pavilion Changerooms Five</t>
  </si>
  <si>
    <t>Non-Whitehorse schools </t>
  </si>
  <si>
    <t>Pavilion Changerooms Six</t>
  </si>
  <si>
    <t>Pavilion Changerooms  Seven</t>
  </si>
  <si>
    <t xml:space="preserve">Utility and Pavilion Maintenance Levy (per hour) </t>
  </si>
  <si>
    <t>Pavilion Changerooms Eight</t>
  </si>
  <si>
    <t>Non-Whitehorse Schools</t>
  </si>
  <si>
    <t xml:space="preserve">Community Users </t>
  </si>
  <si>
    <t>Pavilion Social / Change Hours (total)</t>
  </si>
  <si>
    <t>Pavilion - Social/Change One</t>
  </si>
  <si>
    <t>Pavilion - Social/Change Two</t>
  </si>
  <si>
    <t>Pavilion - Social/Change Three</t>
  </si>
  <si>
    <t>Pavilion - Social/Change Four</t>
  </si>
  <si>
    <t>Pavilion - Social/Change Five</t>
  </si>
  <si>
    <t>Pavilion - Social/Change Six</t>
  </si>
  <si>
    <t>Pavilion - Social/Change Seven</t>
  </si>
  <si>
    <t>Pavilion - Social/Change Eight</t>
  </si>
  <si>
    <t>Community Users</t>
  </si>
  <si>
    <t xml:space="preserve">Commercial Users </t>
  </si>
  <si>
    <t>Pavilion Changerooms Only Hours (total)</t>
  </si>
  <si>
    <t>Commercial Users</t>
  </si>
  <si>
    <t>Club:</t>
  </si>
  <si>
    <t>Club: Whitehorse Sports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</si>
</sst>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Segoe UI"/>
      <family val="2"/>
    </font>
    <font>
      <b/>
      <sz val="12"/>
      <color rgb="FF000000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i/>
      <sz val="12"/>
      <color rgb="FF000000"/>
      <name val="Segoe UI"/>
      <family val="2"/>
    </font>
    <font>
      <b/>
      <sz val="1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1D1D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8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8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0" fillId="0" borderId="11" xfId="0" applyBorder="1"/>
    <xf numFmtId="0" fontId="7" fillId="0" borderId="11" xfId="0" applyFont="1" applyBorder="1" applyAlignment="1">
      <alignment horizontal="center" vertical="center" wrapText="1"/>
    </xf>
    <xf numFmtId="8" fontId="7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8" fontId="4" fillId="0" borderId="11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8" fontId="4" fillId="0" borderId="11" xfId="0" applyNumberFormat="1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8" fontId="0" fillId="0" borderId="11" xfId="0" applyNumberFormat="1" applyBorder="1"/>
    <xf numFmtId="0" fontId="2" fillId="0" borderId="11" xfId="0" applyFont="1" applyBorder="1"/>
    <xf numFmtId="0" fontId="4" fillId="0" borderId="0" xfId="0" applyFont="1" applyAlignment="1">
      <alignment vertical="center" wrapText="1"/>
    </xf>
    <xf numFmtId="2" fontId="0" fillId="0" borderId="11" xfId="0" applyNumberFormat="1" applyBorder="1"/>
    <xf numFmtId="0" fontId="0" fillId="0" borderId="0" xfId="0" applyAlignment="1">
      <alignment wrapText="1"/>
    </xf>
    <xf numFmtId="0" fontId="2" fillId="3" borderId="11" xfId="0" applyFont="1" applyFill="1" applyBorder="1"/>
    <xf numFmtId="44" fontId="2" fillId="0" borderId="11" xfId="1" applyFont="1" applyBorder="1"/>
    <xf numFmtId="0" fontId="6" fillId="4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2" fillId="5" borderId="11" xfId="0" applyFont="1" applyFill="1" applyBorder="1"/>
    <xf numFmtId="2" fontId="2" fillId="0" borderId="11" xfId="0" applyNumberFormat="1" applyFont="1" applyBorder="1"/>
    <xf numFmtId="8" fontId="2" fillId="0" borderId="11" xfId="0" applyNumberFormat="1" applyFont="1" applyBorder="1"/>
    <xf numFmtId="0" fontId="2" fillId="6" borderId="11" xfId="0" applyFont="1" applyFill="1" applyBorder="1"/>
    <xf numFmtId="0" fontId="2" fillId="7" borderId="11" xfId="0" applyFont="1" applyFill="1" applyBorder="1"/>
    <xf numFmtId="0" fontId="9" fillId="8" borderId="11" xfId="0" applyFont="1" applyFill="1" applyBorder="1"/>
    <xf numFmtId="0" fontId="0" fillId="8" borderId="11" xfId="0" applyFill="1" applyBorder="1"/>
    <xf numFmtId="44" fontId="9" fillId="8" borderId="11" xfId="1" applyFont="1" applyFill="1" applyBorder="1"/>
    <xf numFmtId="8" fontId="9" fillId="8" borderId="11" xfId="1" applyNumberFormat="1" applyFont="1" applyFill="1" applyBorder="1"/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8" fontId="4" fillId="0" borderId="15" xfId="0" applyNumberFormat="1" applyFont="1" applyBorder="1" applyAlignment="1">
      <alignment horizontal="center" vertical="center" wrapText="1"/>
    </xf>
    <xf numFmtId="8" fontId="4" fillId="0" borderId="16" xfId="0" applyNumberFormat="1" applyFont="1" applyBorder="1" applyAlignment="1">
      <alignment horizontal="center" vertical="center" wrapText="1"/>
    </xf>
    <xf numFmtId="8" fontId="4" fillId="0" borderId="17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8" fillId="4" borderId="11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40820</xdr:colOff>
      <xdr:row>0</xdr:row>
      <xdr:rowOff>244928</xdr:rowOff>
    </xdr:from>
    <xdr:to>
      <xdr:col>36</xdr:col>
      <xdr:colOff>290934</xdr:colOff>
      <xdr:row>35</xdr:row>
      <xdr:rowOff>136072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7D7A8B-9742-1D41-9B03-D088D6B92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40249" y="244928"/>
          <a:ext cx="13625935" cy="88854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36</xdr:col>
      <xdr:colOff>250114</xdr:colOff>
      <xdr:row>34</xdr:row>
      <xdr:rowOff>190501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621FE7-ECFF-4051-8C07-5B42FF552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99429" y="0"/>
          <a:ext cx="13625935" cy="8885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39</xdr:col>
      <xdr:colOff>154864</xdr:colOff>
      <xdr:row>34</xdr:row>
      <xdr:rowOff>176894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BD66BE-A684-4623-B19A-1A9A49938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07643" y="0"/>
          <a:ext cx="13625935" cy="88854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39</xdr:col>
      <xdr:colOff>154864</xdr:colOff>
      <xdr:row>34</xdr:row>
      <xdr:rowOff>176894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FE19F6-8676-4F9C-BD02-D9429A8AF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07643" y="0"/>
          <a:ext cx="13625935" cy="88854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39</xdr:col>
      <xdr:colOff>154864</xdr:colOff>
      <xdr:row>34</xdr:row>
      <xdr:rowOff>176894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3CE66F-E06C-48C5-85D3-FF10C2A1D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07643" y="0"/>
          <a:ext cx="13625935" cy="88854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39</xdr:col>
      <xdr:colOff>154864</xdr:colOff>
      <xdr:row>34</xdr:row>
      <xdr:rowOff>176894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798334-C5BE-410D-8DA5-CD065AB5B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70929" y="0"/>
          <a:ext cx="13625935" cy="8885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8A91-1511-4C3C-8D08-0289E59AF89E}">
  <dimension ref="A1:O35"/>
  <sheetViews>
    <sheetView tabSelected="1" zoomScale="50" zoomScaleNormal="50" workbookViewId="0">
      <selection activeCell="M17" sqref="M17"/>
    </sheetView>
  </sheetViews>
  <sheetFormatPr defaultRowHeight="15"/>
  <cols>
    <col min="1" max="1" width="37.7109375" customWidth="1"/>
    <col min="2" max="3" width="12.42578125" bestFit="1" customWidth="1"/>
    <col min="4" max="4" width="8.42578125" customWidth="1"/>
    <col min="5" max="6" width="20.7109375" customWidth="1"/>
    <col min="7" max="7" width="20.28515625" bestFit="1" customWidth="1"/>
    <col min="8" max="8" width="12.42578125" bestFit="1" customWidth="1"/>
    <col min="9" max="9" width="4.42578125" customWidth="1"/>
    <col min="10" max="10" width="33" style="21" customWidth="1"/>
    <col min="11" max="11" width="15.7109375" style="21" bestFit="1" customWidth="1"/>
    <col min="12" max="12" width="16" style="21" bestFit="1" customWidth="1"/>
    <col min="13" max="13" width="15.7109375" style="21" bestFit="1" customWidth="1"/>
    <col min="14" max="14" width="13.7109375" style="21" customWidth="1"/>
    <col min="15" max="15" width="14" style="21" customWidth="1"/>
    <col min="16" max="16" width="16.85546875" bestFit="1" customWidth="1"/>
  </cols>
  <sheetData>
    <row r="1" spans="1:13" ht="51.75">
      <c r="A1" s="41" t="s">
        <v>0</v>
      </c>
      <c r="B1" s="41"/>
      <c r="C1" s="41"/>
      <c r="D1" s="41"/>
      <c r="E1" s="41"/>
      <c r="G1" s="24" t="s">
        <v>1</v>
      </c>
      <c r="H1" s="24" t="s">
        <v>2</v>
      </c>
    </row>
    <row r="2" spans="1:13" ht="17.25">
      <c r="A2" s="22" t="s">
        <v>3</v>
      </c>
      <c r="B2" s="8" t="s">
        <v>4</v>
      </c>
      <c r="C2" s="23">
        <f>_xlfn.XLOOKUP(B2,G2:G6,H2:H6)</f>
        <v>0</v>
      </c>
      <c r="E2" t="s">
        <v>96</v>
      </c>
      <c r="G2" s="9" t="s">
        <v>5</v>
      </c>
      <c r="H2" s="10">
        <v>5000</v>
      </c>
    </row>
    <row r="3" spans="1:13" ht="17.25">
      <c r="G3" s="9" t="s">
        <v>6</v>
      </c>
      <c r="H3" s="10">
        <v>3500</v>
      </c>
    </row>
    <row r="4" spans="1:13" ht="17.25">
      <c r="A4" s="26" t="s">
        <v>7</v>
      </c>
      <c r="B4" s="26" t="s">
        <v>8</v>
      </c>
      <c r="C4" s="26" t="s">
        <v>9</v>
      </c>
      <c r="D4" s="26" t="s">
        <v>10</v>
      </c>
      <c r="E4" s="26" t="s">
        <v>11</v>
      </c>
      <c r="G4" s="9" t="s">
        <v>12</v>
      </c>
      <c r="H4" s="10">
        <v>2000</v>
      </c>
    </row>
    <row r="5" spans="1:13" ht="17.25">
      <c r="A5" s="8" t="s">
        <v>13</v>
      </c>
      <c r="B5" s="20"/>
      <c r="C5" s="20"/>
      <c r="D5" s="20"/>
      <c r="E5" s="17">
        <f>(B5*$M$11)+(C5*$M$12)+(D5*$M$13)</f>
        <v>0</v>
      </c>
      <c r="G5" s="9" t="s">
        <v>14</v>
      </c>
      <c r="H5" s="10">
        <v>1000</v>
      </c>
    </row>
    <row r="6" spans="1:13" ht="17.25">
      <c r="A6" s="8" t="s">
        <v>15</v>
      </c>
      <c r="B6" s="20"/>
      <c r="C6" s="20"/>
      <c r="D6" s="20"/>
      <c r="E6" s="17">
        <f>(B6*$M$11)+(C6*$M$12)+(D6*$M$13)</f>
        <v>0</v>
      </c>
      <c r="G6" s="9" t="s">
        <v>4</v>
      </c>
      <c r="H6" s="10">
        <v>0</v>
      </c>
    </row>
    <row r="7" spans="1:13">
      <c r="A7" s="8" t="s">
        <v>16</v>
      </c>
      <c r="B7" s="20"/>
      <c r="C7" s="20"/>
      <c r="D7" s="20"/>
      <c r="E7" s="17">
        <f>(B7*$M$11)+(C7*$M$12)+(D7*$M$13)</f>
        <v>0</v>
      </c>
    </row>
    <row r="8" spans="1:13">
      <c r="A8" s="8" t="s">
        <v>17</v>
      </c>
      <c r="B8" s="20"/>
      <c r="C8" s="20"/>
      <c r="D8" s="20"/>
      <c r="E8" s="17">
        <f>(B8*$M$11)+(C8*$M$12)+(D8*$M$13)</f>
        <v>0</v>
      </c>
    </row>
    <row r="9" spans="1:13" ht="17.25">
      <c r="A9" s="8" t="s">
        <v>18</v>
      </c>
      <c r="B9" s="20"/>
      <c r="C9" s="20"/>
      <c r="D9" s="20"/>
      <c r="E9" s="17">
        <f>(B9*$M$11)+(C9*$M$12)+(D9*$M$13)</f>
        <v>0</v>
      </c>
      <c r="J9" s="25" t="s">
        <v>19</v>
      </c>
      <c r="K9" s="52" t="s">
        <v>20</v>
      </c>
      <c r="L9" s="52" t="s">
        <v>21</v>
      </c>
      <c r="M9" s="25" t="s">
        <v>22</v>
      </c>
    </row>
    <row r="10" spans="1:13" ht="34.5">
      <c r="A10" s="18" t="s">
        <v>11</v>
      </c>
      <c r="B10" s="27">
        <f t="shared" ref="B10:D10" si="0">SUM(B5:B9)</f>
        <v>0</v>
      </c>
      <c r="C10" s="27">
        <f t="shared" si="0"/>
        <v>0</v>
      </c>
      <c r="D10" s="27">
        <f t="shared" si="0"/>
        <v>0</v>
      </c>
      <c r="E10" s="28">
        <f>SUM(E5:E9)</f>
        <v>0</v>
      </c>
      <c r="J10" s="25" t="s">
        <v>23</v>
      </c>
      <c r="K10" s="52"/>
      <c r="L10" s="52"/>
      <c r="M10" s="25" t="s">
        <v>24</v>
      </c>
    </row>
    <row r="11" spans="1:13" ht="17.25">
      <c r="J11" s="11" t="s">
        <v>8</v>
      </c>
      <c r="K11" s="12">
        <v>144</v>
      </c>
      <c r="L11" s="11" t="s">
        <v>8</v>
      </c>
      <c r="M11" s="12">
        <v>38</v>
      </c>
    </row>
    <row r="12" spans="1:13" ht="17.25">
      <c r="A12" s="29" t="s">
        <v>25</v>
      </c>
      <c r="B12" s="29" t="s">
        <v>8</v>
      </c>
      <c r="C12" s="29" t="s">
        <v>9</v>
      </c>
      <c r="D12" s="29" t="s">
        <v>10</v>
      </c>
      <c r="E12" s="29" t="s">
        <v>26</v>
      </c>
      <c r="F12" s="29" t="s">
        <v>27</v>
      </c>
      <c r="G12" s="29" t="s">
        <v>28</v>
      </c>
      <c r="H12" s="29" t="s">
        <v>11</v>
      </c>
      <c r="J12" s="11" t="s">
        <v>9</v>
      </c>
      <c r="K12" s="12">
        <v>96</v>
      </c>
      <c r="L12" s="11" t="s">
        <v>9</v>
      </c>
      <c r="M12" s="12">
        <v>26</v>
      </c>
    </row>
    <row r="13" spans="1:13" ht="17.25">
      <c r="A13" s="8" t="s">
        <v>29</v>
      </c>
      <c r="B13" s="8"/>
      <c r="C13" s="8"/>
      <c r="D13" s="8"/>
      <c r="E13" s="8"/>
      <c r="F13" s="8"/>
      <c r="G13" s="8"/>
      <c r="H13" s="17">
        <f t="shared" ref="H13:H20" si="1">(G13*$K$20)+(F13*$K$15)+(E13*$K$14)+(D13*$K$13)+($K$12*C13)+(B13*$K$11)</f>
        <v>0</v>
      </c>
      <c r="J13" s="11" t="s">
        <v>10</v>
      </c>
      <c r="K13" s="12">
        <v>48</v>
      </c>
      <c r="L13" s="11" t="s">
        <v>10</v>
      </c>
      <c r="M13" s="12">
        <v>20</v>
      </c>
    </row>
    <row r="14" spans="1:13" ht="17.25">
      <c r="A14" s="8" t="s">
        <v>30</v>
      </c>
      <c r="B14" s="8"/>
      <c r="C14" s="8"/>
      <c r="D14" s="8"/>
      <c r="E14" s="8"/>
      <c r="F14" s="8"/>
      <c r="G14" s="8"/>
      <c r="H14" s="17">
        <f t="shared" si="1"/>
        <v>0</v>
      </c>
      <c r="J14" s="11" t="s">
        <v>26</v>
      </c>
      <c r="K14" s="12">
        <v>750</v>
      </c>
      <c r="L14" s="13"/>
      <c r="M14" s="13"/>
    </row>
    <row r="15" spans="1:13" ht="17.25">
      <c r="A15" s="8" t="s">
        <v>31</v>
      </c>
      <c r="B15" s="8"/>
      <c r="C15" s="8"/>
      <c r="D15" s="8"/>
      <c r="E15" s="8"/>
      <c r="F15" s="8"/>
      <c r="G15" s="8"/>
      <c r="H15" s="17">
        <f t="shared" si="1"/>
        <v>0</v>
      </c>
      <c r="J15" s="11" t="s">
        <v>32</v>
      </c>
      <c r="K15" s="12">
        <v>48</v>
      </c>
      <c r="L15" s="13"/>
      <c r="M15" s="13"/>
    </row>
    <row r="16" spans="1:13">
      <c r="A16" s="8" t="s">
        <v>33</v>
      </c>
      <c r="B16" s="8"/>
      <c r="C16" s="8"/>
      <c r="D16" s="8"/>
      <c r="E16" s="8"/>
      <c r="F16" s="8"/>
      <c r="G16" s="8"/>
      <c r="H16" s="17">
        <f t="shared" si="1"/>
        <v>0</v>
      </c>
    </row>
    <row r="17" spans="1:15">
      <c r="A17" s="8" t="s">
        <v>34</v>
      </c>
      <c r="B17" s="8"/>
      <c r="C17" s="8"/>
      <c r="D17" s="8"/>
      <c r="E17" s="8"/>
      <c r="F17" s="8"/>
      <c r="G17" s="8"/>
      <c r="H17" s="17">
        <f t="shared" si="1"/>
        <v>0</v>
      </c>
    </row>
    <row r="18" spans="1:15">
      <c r="A18" s="8" t="s">
        <v>35</v>
      </c>
      <c r="B18" s="8"/>
      <c r="C18" s="8"/>
      <c r="D18" s="8"/>
      <c r="E18" s="8"/>
      <c r="F18" s="8"/>
      <c r="G18" s="8"/>
      <c r="H18" s="17">
        <f t="shared" si="1"/>
        <v>0</v>
      </c>
    </row>
    <row r="19" spans="1:15" ht="34.5">
      <c r="A19" s="8" t="s">
        <v>36</v>
      </c>
      <c r="B19" s="8"/>
      <c r="C19" s="8"/>
      <c r="D19" s="8"/>
      <c r="E19" s="8"/>
      <c r="F19" s="8"/>
      <c r="G19" s="8"/>
      <c r="H19" s="17">
        <f t="shared" si="1"/>
        <v>0</v>
      </c>
      <c r="J19" s="25" t="s">
        <v>37</v>
      </c>
      <c r="K19" s="25" t="s">
        <v>38</v>
      </c>
    </row>
    <row r="20" spans="1:15" ht="34.5">
      <c r="A20" s="8" t="s">
        <v>39</v>
      </c>
      <c r="B20" s="8"/>
      <c r="C20" s="8"/>
      <c r="D20" s="8"/>
      <c r="E20" s="8"/>
      <c r="F20" s="8"/>
      <c r="G20" s="8"/>
      <c r="H20" s="17">
        <f t="shared" si="1"/>
        <v>0</v>
      </c>
      <c r="J20" s="14" t="s">
        <v>40</v>
      </c>
      <c r="K20" s="15">
        <v>17000</v>
      </c>
    </row>
    <row r="21" spans="1:15">
      <c r="A21" s="18" t="s">
        <v>11</v>
      </c>
      <c r="B21" s="27">
        <f t="shared" ref="B21:G21" si="2">SUM(B13:B20)</f>
        <v>0</v>
      </c>
      <c r="C21" s="27">
        <f t="shared" si="2"/>
        <v>0</v>
      </c>
      <c r="D21" s="27">
        <f t="shared" si="2"/>
        <v>0</v>
      </c>
      <c r="E21" s="27">
        <f t="shared" si="2"/>
        <v>0</v>
      </c>
      <c r="F21" s="27">
        <f t="shared" si="2"/>
        <v>0</v>
      </c>
      <c r="G21" s="27">
        <f t="shared" si="2"/>
        <v>0</v>
      </c>
      <c r="H21" s="28">
        <f>SUM(H13:H20)</f>
        <v>0</v>
      </c>
    </row>
    <row r="23" spans="1:15" ht="17.25">
      <c r="A23" s="30" t="s">
        <v>41</v>
      </c>
      <c r="B23" s="30" t="s">
        <v>8</v>
      </c>
      <c r="C23" s="30" t="s">
        <v>9</v>
      </c>
      <c r="D23" s="30" t="s">
        <v>10</v>
      </c>
      <c r="E23" s="30" t="s">
        <v>26</v>
      </c>
      <c r="F23" s="30" t="s">
        <v>27</v>
      </c>
      <c r="G23" s="30" t="s">
        <v>11</v>
      </c>
      <c r="J23" s="25" t="s">
        <v>42</v>
      </c>
      <c r="K23" s="42" t="s">
        <v>43</v>
      </c>
      <c r="L23" s="42"/>
      <c r="M23" s="42"/>
      <c r="N23" s="42"/>
      <c r="O23" s="42"/>
    </row>
    <row r="24" spans="1:15" ht="33" customHeight="1">
      <c r="A24" s="8" t="s">
        <v>29</v>
      </c>
      <c r="B24" s="8"/>
      <c r="C24" s="8"/>
      <c r="D24" s="8"/>
      <c r="E24" s="8"/>
      <c r="F24" s="8"/>
      <c r="G24" s="17">
        <f>(F24*$O$25)+(E24*$N$25)+(D24*$M$25)+($L$25*C24)+(B24*$K$25)</f>
        <v>0</v>
      </c>
      <c r="J24" s="16" t="s">
        <v>44</v>
      </c>
      <c r="K24" s="11" t="s">
        <v>45</v>
      </c>
      <c r="L24" s="11" t="s">
        <v>46</v>
      </c>
      <c r="M24" s="11" t="s">
        <v>47</v>
      </c>
      <c r="N24" s="11" t="s">
        <v>48</v>
      </c>
      <c r="O24" s="11" t="s">
        <v>49</v>
      </c>
    </row>
    <row r="25" spans="1:15" ht="17.25">
      <c r="A25" s="8" t="s">
        <v>30</v>
      </c>
      <c r="B25" s="8"/>
      <c r="C25" s="8"/>
      <c r="D25" s="8"/>
      <c r="E25" s="8"/>
      <c r="F25" s="8"/>
      <c r="G25" s="17">
        <f t="shared" ref="G25:G31" si="3">(F25*$O$25)+(E25*$N$25)+(D25*$M$25)+($L$25*C25)+(B25*$K$25)</f>
        <v>0</v>
      </c>
      <c r="J25" s="14" t="s">
        <v>50</v>
      </c>
      <c r="K25" s="12">
        <v>11.5</v>
      </c>
      <c r="L25" s="12">
        <v>7.75</v>
      </c>
      <c r="M25" s="12">
        <v>3.75</v>
      </c>
      <c r="N25" s="12">
        <v>50</v>
      </c>
      <c r="O25" s="12">
        <v>3.75</v>
      </c>
    </row>
    <row r="26" spans="1:15" ht="34.5">
      <c r="A26" s="8" t="s">
        <v>31</v>
      </c>
      <c r="B26" s="8"/>
      <c r="C26" s="8"/>
      <c r="D26" s="8"/>
      <c r="E26" s="8"/>
      <c r="F26" s="8"/>
      <c r="G26" s="17">
        <f t="shared" si="3"/>
        <v>0</v>
      </c>
      <c r="J26" s="14" t="s">
        <v>51</v>
      </c>
      <c r="K26" s="11" t="s">
        <v>52</v>
      </c>
      <c r="L26" s="11" t="s">
        <v>53</v>
      </c>
      <c r="M26" s="11" t="s">
        <v>54</v>
      </c>
      <c r="N26" s="11" t="s">
        <v>55</v>
      </c>
      <c r="O26" s="11" t="s">
        <v>54</v>
      </c>
    </row>
    <row r="27" spans="1:15" ht="17.25">
      <c r="A27" s="8" t="s">
        <v>33</v>
      </c>
      <c r="B27" s="8"/>
      <c r="C27" s="8"/>
      <c r="D27" s="8"/>
      <c r="E27" s="8"/>
      <c r="F27" s="8"/>
      <c r="G27" s="17">
        <f t="shared" si="3"/>
        <v>0</v>
      </c>
      <c r="J27" s="14" t="s">
        <v>56</v>
      </c>
      <c r="K27" s="12">
        <v>23</v>
      </c>
      <c r="L27" s="12">
        <v>15.5</v>
      </c>
      <c r="M27" s="12">
        <v>7.5</v>
      </c>
      <c r="N27" s="12">
        <v>75</v>
      </c>
      <c r="O27" s="12">
        <v>7.5</v>
      </c>
    </row>
    <row r="28" spans="1:15" ht="17.25">
      <c r="A28" s="8" t="s">
        <v>34</v>
      </c>
      <c r="B28" s="8"/>
      <c r="C28" s="8"/>
      <c r="D28" s="8"/>
      <c r="E28" s="8"/>
      <c r="F28" s="8"/>
      <c r="G28" s="17">
        <f t="shared" si="3"/>
        <v>0</v>
      </c>
      <c r="J28" s="14" t="s">
        <v>57</v>
      </c>
      <c r="K28" s="12">
        <v>69</v>
      </c>
      <c r="L28" s="12">
        <v>46.5</v>
      </c>
      <c r="M28" s="12">
        <v>22.5</v>
      </c>
      <c r="N28" s="12">
        <v>100</v>
      </c>
      <c r="O28" s="12">
        <v>22.5</v>
      </c>
    </row>
    <row r="29" spans="1:15" ht="17.25">
      <c r="A29" s="8" t="s">
        <v>35</v>
      </c>
      <c r="B29" s="8"/>
      <c r="C29" s="8"/>
      <c r="D29" s="8"/>
      <c r="E29" s="8"/>
      <c r="F29" s="8"/>
      <c r="G29" s="17">
        <f t="shared" si="3"/>
        <v>0</v>
      </c>
      <c r="J29" s="14" t="s">
        <v>58</v>
      </c>
      <c r="K29" s="12">
        <v>92</v>
      </c>
      <c r="L29" s="12">
        <v>62</v>
      </c>
      <c r="M29" s="12">
        <v>30</v>
      </c>
      <c r="N29" s="12">
        <v>150</v>
      </c>
      <c r="O29" s="12">
        <v>30</v>
      </c>
    </row>
    <row r="30" spans="1:15">
      <c r="A30" s="8" t="s">
        <v>36</v>
      </c>
      <c r="B30" s="8"/>
      <c r="C30" s="8"/>
      <c r="D30" s="8"/>
      <c r="E30" s="8"/>
      <c r="F30" s="8"/>
      <c r="G30" s="17">
        <f t="shared" si="3"/>
        <v>0</v>
      </c>
    </row>
    <row r="31" spans="1:15">
      <c r="A31" s="8" t="s">
        <v>39</v>
      </c>
      <c r="B31" s="8"/>
      <c r="C31" s="8"/>
      <c r="D31" s="8"/>
      <c r="E31" s="8"/>
      <c r="F31" s="8"/>
      <c r="G31" s="17">
        <f t="shared" si="3"/>
        <v>0</v>
      </c>
    </row>
    <row r="32" spans="1:15">
      <c r="A32" s="18" t="s">
        <v>11</v>
      </c>
      <c r="B32" s="27">
        <f t="shared" ref="B32:F32" si="4">SUM(B24:B31)</f>
        <v>0</v>
      </c>
      <c r="C32" s="27">
        <f t="shared" si="4"/>
        <v>0</v>
      </c>
      <c r="D32" s="27">
        <f t="shared" si="4"/>
        <v>0</v>
      </c>
      <c r="E32" s="27">
        <f>SUM(E24:E31)</f>
        <v>0</v>
      </c>
      <c r="F32" s="27">
        <f t="shared" si="4"/>
        <v>0</v>
      </c>
      <c r="G32" s="28">
        <f>SUM(G24:G31)</f>
        <v>0</v>
      </c>
    </row>
    <row r="34" spans="1:6" ht="24">
      <c r="A34" s="31" t="s">
        <v>0</v>
      </c>
      <c r="B34" s="31"/>
      <c r="C34" s="31"/>
      <c r="D34" s="32"/>
      <c r="E34" s="31" t="s">
        <v>59</v>
      </c>
      <c r="F34" s="31" t="s">
        <v>11</v>
      </c>
    </row>
    <row r="35" spans="1:6" ht="24">
      <c r="A35" s="31" t="s">
        <v>60</v>
      </c>
      <c r="B35" s="33"/>
      <c r="C35" s="33"/>
      <c r="D35" s="32"/>
      <c r="E35" s="33"/>
      <c r="F35" s="34">
        <f>G32+H21+E10+C2</f>
        <v>0</v>
      </c>
    </row>
  </sheetData>
  <mergeCells count="4">
    <mergeCell ref="K9:K10"/>
    <mergeCell ref="L9:L10"/>
    <mergeCell ref="K23:O23"/>
    <mergeCell ref="A1:E1"/>
  </mergeCells>
  <dataValidations count="1">
    <dataValidation type="list" allowBlank="1" showInputMessage="1" showErrorMessage="1" sqref="B2" xr:uid="{FB87266E-AB9A-4449-9FF9-82A351C6C305}">
      <formula1>$G$2:$G$6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99D7-322C-465C-B53E-DDC7D026A2B1}">
  <dimension ref="A1:O35"/>
  <sheetViews>
    <sheetView zoomScale="70" zoomScaleNormal="70" workbookViewId="0">
      <selection activeCell="P1" sqref="P1"/>
    </sheetView>
  </sheetViews>
  <sheetFormatPr defaultRowHeight="15"/>
  <cols>
    <col min="1" max="1" width="37.7109375" customWidth="1"/>
    <col min="2" max="3" width="12.42578125" bestFit="1" customWidth="1"/>
    <col min="4" max="4" width="8.42578125" customWidth="1"/>
    <col min="5" max="6" width="20.7109375" customWidth="1"/>
    <col min="7" max="7" width="20.28515625" bestFit="1" customWidth="1"/>
    <col min="8" max="8" width="12.42578125" bestFit="1" customWidth="1"/>
    <col min="9" max="9" width="4.42578125" customWidth="1"/>
    <col min="10" max="10" width="33" style="21" customWidth="1"/>
    <col min="11" max="11" width="15.7109375" style="21" bestFit="1" customWidth="1"/>
    <col min="12" max="12" width="16" style="21" bestFit="1" customWidth="1"/>
    <col min="13" max="13" width="15.7109375" style="21" bestFit="1" customWidth="1"/>
    <col min="14" max="14" width="13.7109375" style="21" customWidth="1"/>
    <col min="15" max="15" width="14" style="21" customWidth="1"/>
    <col min="16" max="16" width="16.85546875" bestFit="1" customWidth="1"/>
  </cols>
  <sheetData>
    <row r="1" spans="1:13" ht="51.75">
      <c r="A1" s="41" t="s">
        <v>0</v>
      </c>
      <c r="B1" s="41"/>
      <c r="C1" s="41"/>
      <c r="D1" s="41"/>
      <c r="E1" s="41"/>
      <c r="G1" s="24" t="s">
        <v>1</v>
      </c>
      <c r="H1" s="24" t="s">
        <v>2</v>
      </c>
    </row>
    <row r="2" spans="1:13" ht="17.25">
      <c r="A2" s="22" t="s">
        <v>3</v>
      </c>
      <c r="B2" s="8" t="s">
        <v>12</v>
      </c>
      <c r="C2" s="23">
        <f>_xlfn.XLOOKUP(B2,G2:G6,H2:H6)</f>
        <v>2000</v>
      </c>
      <c r="E2" t="s">
        <v>97</v>
      </c>
      <c r="G2" s="9" t="s">
        <v>5</v>
      </c>
      <c r="H2" s="10">
        <v>5000</v>
      </c>
    </row>
    <row r="3" spans="1:13" ht="17.25">
      <c r="G3" s="9" t="s">
        <v>6</v>
      </c>
      <c r="H3" s="10">
        <v>3500</v>
      </c>
    </row>
    <row r="4" spans="1:13" ht="17.25">
      <c r="A4" s="26" t="s">
        <v>7</v>
      </c>
      <c r="B4" s="26" t="s">
        <v>8</v>
      </c>
      <c r="C4" s="26" t="s">
        <v>9</v>
      </c>
      <c r="D4" s="26" t="s">
        <v>10</v>
      </c>
      <c r="E4" s="26" t="s">
        <v>11</v>
      </c>
      <c r="G4" s="9" t="s">
        <v>12</v>
      </c>
      <c r="H4" s="10">
        <v>2000</v>
      </c>
    </row>
    <row r="5" spans="1:13" ht="17.25">
      <c r="A5" s="8" t="s">
        <v>13</v>
      </c>
      <c r="B5" s="20">
        <v>45</v>
      </c>
      <c r="C5" s="20"/>
      <c r="D5" s="20"/>
      <c r="E5" s="17">
        <f>(B5*$M$11)+(C5*$M$12)+(D5*$M$13)</f>
        <v>1710</v>
      </c>
      <c r="G5" s="9" t="s">
        <v>14</v>
      </c>
      <c r="H5" s="10">
        <v>1000</v>
      </c>
    </row>
    <row r="6" spans="1:13" ht="17.25">
      <c r="A6" s="8" t="s">
        <v>15</v>
      </c>
      <c r="B6" s="20"/>
      <c r="C6" s="20">
        <v>31</v>
      </c>
      <c r="D6" s="20"/>
      <c r="E6" s="17">
        <f>(B6*$M$11)+(C6*$M$12)+(D6*$M$13)</f>
        <v>806</v>
      </c>
      <c r="G6" s="9" t="s">
        <v>4</v>
      </c>
      <c r="H6" s="10">
        <v>0</v>
      </c>
    </row>
    <row r="7" spans="1:13">
      <c r="A7" s="8" t="s">
        <v>16</v>
      </c>
      <c r="B7" s="20"/>
      <c r="C7" s="20"/>
      <c r="D7" s="20">
        <v>14</v>
      </c>
      <c r="E7" s="17">
        <f>(B7*$M$11)+(C7*$M$12)+(D7*$M$13)</f>
        <v>280</v>
      </c>
    </row>
    <row r="8" spans="1:13">
      <c r="A8" s="8" t="s">
        <v>17</v>
      </c>
      <c r="B8" s="20"/>
      <c r="C8" s="20"/>
      <c r="D8" s="20"/>
      <c r="E8" s="17">
        <f>(B8*$M$11)+(C8*$M$12)+(D8*$M$13)</f>
        <v>0</v>
      </c>
    </row>
    <row r="9" spans="1:13" ht="17.25">
      <c r="A9" s="8" t="s">
        <v>18</v>
      </c>
      <c r="B9" s="20"/>
      <c r="C9" s="20"/>
      <c r="D9" s="20"/>
      <c r="E9" s="17">
        <f>(B9*$M$11)+(C9*$M$12)+(D9*$M$13)</f>
        <v>0</v>
      </c>
      <c r="J9" s="25" t="s">
        <v>19</v>
      </c>
      <c r="K9" s="52" t="s">
        <v>20</v>
      </c>
      <c r="L9" s="52" t="s">
        <v>21</v>
      </c>
      <c r="M9" s="25" t="s">
        <v>22</v>
      </c>
    </row>
    <row r="10" spans="1:13" ht="34.5">
      <c r="A10" s="18" t="s">
        <v>11</v>
      </c>
      <c r="B10" s="27">
        <f t="shared" ref="B10:D10" si="0">SUM(B5:B9)</f>
        <v>45</v>
      </c>
      <c r="C10" s="27">
        <f t="shared" si="0"/>
        <v>31</v>
      </c>
      <c r="D10" s="27">
        <f t="shared" si="0"/>
        <v>14</v>
      </c>
      <c r="E10" s="28">
        <f>SUM(E5:E9)</f>
        <v>2796</v>
      </c>
      <c r="J10" s="25" t="s">
        <v>23</v>
      </c>
      <c r="K10" s="52"/>
      <c r="L10" s="52"/>
      <c r="M10" s="25" t="s">
        <v>24</v>
      </c>
    </row>
    <row r="11" spans="1:13" ht="17.25">
      <c r="J11" s="11" t="s">
        <v>8</v>
      </c>
      <c r="K11" s="12">
        <v>144</v>
      </c>
      <c r="L11" s="11" t="s">
        <v>8</v>
      </c>
      <c r="M11" s="12">
        <v>38</v>
      </c>
    </row>
    <row r="12" spans="1:13" ht="17.25">
      <c r="A12" s="29" t="s">
        <v>25</v>
      </c>
      <c r="B12" s="29" t="s">
        <v>8</v>
      </c>
      <c r="C12" s="29" t="s">
        <v>9</v>
      </c>
      <c r="D12" s="29" t="s">
        <v>10</v>
      </c>
      <c r="E12" s="29" t="s">
        <v>26</v>
      </c>
      <c r="F12" s="29" t="s">
        <v>27</v>
      </c>
      <c r="G12" s="29" t="s">
        <v>28</v>
      </c>
      <c r="H12" s="29" t="s">
        <v>11</v>
      </c>
      <c r="J12" s="11" t="s">
        <v>9</v>
      </c>
      <c r="K12" s="12">
        <v>96</v>
      </c>
      <c r="L12" s="11" t="s">
        <v>9</v>
      </c>
      <c r="M12" s="12">
        <v>26</v>
      </c>
    </row>
    <row r="13" spans="1:13" ht="17.25">
      <c r="A13" s="8" t="s">
        <v>29</v>
      </c>
      <c r="B13" s="20">
        <v>31</v>
      </c>
      <c r="C13" s="20"/>
      <c r="D13" s="20"/>
      <c r="E13" s="20"/>
      <c r="F13" s="20"/>
      <c r="G13" s="20">
        <v>1</v>
      </c>
      <c r="H13" s="17">
        <f t="shared" ref="H13:H20" si="1">(G13*$K$20)+(F13*$K$15)+(E13*$K$14)+(D13*$K$13)+($K$12*C13)+(B13*$K$11)</f>
        <v>21464</v>
      </c>
      <c r="J13" s="11" t="s">
        <v>10</v>
      </c>
      <c r="K13" s="12">
        <v>48</v>
      </c>
      <c r="L13" s="11" t="s">
        <v>10</v>
      </c>
      <c r="M13" s="12">
        <v>20</v>
      </c>
    </row>
    <row r="14" spans="1:13" ht="17.25">
      <c r="A14" s="8" t="s">
        <v>30</v>
      </c>
      <c r="B14" s="20"/>
      <c r="C14" s="20">
        <v>25</v>
      </c>
      <c r="D14" s="20"/>
      <c r="E14" s="20"/>
      <c r="F14" s="20"/>
      <c r="G14" s="20"/>
      <c r="H14" s="17">
        <f t="shared" si="1"/>
        <v>2400</v>
      </c>
      <c r="J14" s="11" t="s">
        <v>26</v>
      </c>
      <c r="K14" s="12">
        <v>750</v>
      </c>
      <c r="L14" s="13"/>
      <c r="M14" s="13"/>
    </row>
    <row r="15" spans="1:13" ht="17.25">
      <c r="A15" s="8" t="s">
        <v>31</v>
      </c>
      <c r="B15" s="20"/>
      <c r="C15" s="20"/>
      <c r="D15" s="20">
        <v>12</v>
      </c>
      <c r="E15" s="20"/>
      <c r="F15" s="20"/>
      <c r="G15" s="20"/>
      <c r="H15" s="17">
        <f t="shared" si="1"/>
        <v>576</v>
      </c>
      <c r="J15" s="11" t="s">
        <v>32</v>
      </c>
      <c r="K15" s="12">
        <v>48</v>
      </c>
      <c r="L15" s="13"/>
      <c r="M15" s="13"/>
    </row>
    <row r="16" spans="1:13">
      <c r="A16" s="8" t="s">
        <v>33</v>
      </c>
      <c r="B16" s="20"/>
      <c r="C16" s="20"/>
      <c r="D16" s="20"/>
      <c r="E16" s="20"/>
      <c r="F16" s="20"/>
      <c r="G16" s="20"/>
      <c r="H16" s="17">
        <f t="shared" si="1"/>
        <v>0</v>
      </c>
    </row>
    <row r="17" spans="1:15">
      <c r="A17" s="8" t="s">
        <v>34</v>
      </c>
      <c r="B17" s="20"/>
      <c r="C17" s="20"/>
      <c r="D17" s="20"/>
      <c r="E17" s="20"/>
      <c r="F17" s="20"/>
      <c r="G17" s="20"/>
      <c r="H17" s="17">
        <f t="shared" si="1"/>
        <v>0</v>
      </c>
    </row>
    <row r="18" spans="1:15">
      <c r="A18" s="8" t="s">
        <v>35</v>
      </c>
      <c r="B18" s="20"/>
      <c r="C18" s="20"/>
      <c r="D18" s="20"/>
      <c r="E18" s="20"/>
      <c r="F18" s="20"/>
      <c r="G18" s="20"/>
      <c r="H18" s="17">
        <f t="shared" si="1"/>
        <v>0</v>
      </c>
    </row>
    <row r="19" spans="1:15" ht="34.5">
      <c r="A19" s="8" t="s">
        <v>36</v>
      </c>
      <c r="B19" s="20"/>
      <c r="C19" s="20"/>
      <c r="D19" s="20"/>
      <c r="E19" s="20"/>
      <c r="F19" s="20"/>
      <c r="G19" s="20"/>
      <c r="H19" s="17">
        <f t="shared" si="1"/>
        <v>0</v>
      </c>
      <c r="J19" s="25" t="s">
        <v>37</v>
      </c>
      <c r="K19" s="25" t="s">
        <v>38</v>
      </c>
    </row>
    <row r="20" spans="1:15" ht="34.5">
      <c r="A20" s="8" t="s">
        <v>39</v>
      </c>
      <c r="B20" s="20"/>
      <c r="C20" s="20"/>
      <c r="D20" s="20"/>
      <c r="E20" s="20"/>
      <c r="F20" s="20"/>
      <c r="G20" s="20"/>
      <c r="H20" s="17">
        <f t="shared" si="1"/>
        <v>0</v>
      </c>
      <c r="J20" s="14" t="s">
        <v>40</v>
      </c>
      <c r="K20" s="15">
        <v>17000</v>
      </c>
    </row>
    <row r="21" spans="1:15">
      <c r="A21" s="18" t="s">
        <v>11</v>
      </c>
      <c r="B21" s="27">
        <f t="shared" ref="B21:G21" si="2">SUM(B13:B20)</f>
        <v>31</v>
      </c>
      <c r="C21" s="27">
        <f t="shared" si="2"/>
        <v>25</v>
      </c>
      <c r="D21" s="27">
        <f t="shared" si="2"/>
        <v>12</v>
      </c>
      <c r="E21" s="27">
        <f t="shared" si="2"/>
        <v>0</v>
      </c>
      <c r="F21" s="27">
        <f t="shared" si="2"/>
        <v>0</v>
      </c>
      <c r="G21" s="27">
        <f t="shared" si="2"/>
        <v>1</v>
      </c>
      <c r="H21" s="28">
        <f>SUM(H13:H20)</f>
        <v>24440</v>
      </c>
    </row>
    <row r="23" spans="1:15" ht="17.25">
      <c r="A23" s="30" t="s">
        <v>41</v>
      </c>
      <c r="B23" s="30" t="s">
        <v>8</v>
      </c>
      <c r="C23" s="30" t="s">
        <v>9</v>
      </c>
      <c r="D23" s="30" t="s">
        <v>10</v>
      </c>
      <c r="E23" s="30" t="s">
        <v>26</v>
      </c>
      <c r="F23" s="30" t="s">
        <v>27</v>
      </c>
      <c r="G23" s="30" t="s">
        <v>11</v>
      </c>
      <c r="J23" s="25" t="s">
        <v>42</v>
      </c>
      <c r="K23" s="42" t="s">
        <v>43</v>
      </c>
      <c r="L23" s="42"/>
      <c r="M23" s="42"/>
      <c r="N23" s="42"/>
      <c r="O23" s="42"/>
    </row>
    <row r="24" spans="1:15" ht="33" customHeight="1">
      <c r="A24" s="8" t="s">
        <v>29</v>
      </c>
      <c r="B24" s="8"/>
      <c r="C24" s="8"/>
      <c r="D24" s="8">
        <v>80</v>
      </c>
      <c r="E24" s="8"/>
      <c r="F24" s="8"/>
      <c r="G24" s="17">
        <f>(F24*$O$25)+(E24*$N$25)+(D24*$M$25)+($L$25*C24)+(B24*$K$25)</f>
        <v>300</v>
      </c>
      <c r="J24" s="16" t="s">
        <v>44</v>
      </c>
      <c r="K24" s="11" t="s">
        <v>45</v>
      </c>
      <c r="L24" s="11" t="s">
        <v>46</v>
      </c>
      <c r="M24" s="11" t="s">
        <v>47</v>
      </c>
      <c r="N24" s="11" t="s">
        <v>48</v>
      </c>
      <c r="O24" s="11" t="s">
        <v>49</v>
      </c>
    </row>
    <row r="25" spans="1:15" ht="17.25">
      <c r="A25" s="8" t="s">
        <v>30</v>
      </c>
      <c r="B25" s="8"/>
      <c r="C25" s="8"/>
      <c r="D25" s="8"/>
      <c r="E25" s="8">
        <v>20</v>
      </c>
      <c r="F25" s="8"/>
      <c r="G25" s="17">
        <f t="shared" ref="G25:G31" si="3">(F25*$O$25)+(E25*$N$25)+(D25*$M$25)+($L$25*C25)+(B25*$K$25)</f>
        <v>1000</v>
      </c>
      <c r="J25" s="14" t="s">
        <v>50</v>
      </c>
      <c r="K25" s="12">
        <v>11.5</v>
      </c>
      <c r="L25" s="12">
        <v>7.75</v>
      </c>
      <c r="M25" s="12">
        <v>3.75</v>
      </c>
      <c r="N25" s="12">
        <v>50</v>
      </c>
      <c r="O25" s="12">
        <v>3.75</v>
      </c>
    </row>
    <row r="26" spans="1:15" ht="34.5">
      <c r="A26" s="8" t="s">
        <v>31</v>
      </c>
      <c r="B26" s="8"/>
      <c r="C26" s="8"/>
      <c r="D26" s="8"/>
      <c r="E26" s="8"/>
      <c r="F26" s="8">
        <v>20</v>
      </c>
      <c r="G26" s="17">
        <f t="shared" si="3"/>
        <v>75</v>
      </c>
      <c r="J26" s="14" t="s">
        <v>51</v>
      </c>
      <c r="K26" s="11" t="s">
        <v>52</v>
      </c>
      <c r="L26" s="11" t="s">
        <v>53</v>
      </c>
      <c r="M26" s="11" t="s">
        <v>54</v>
      </c>
      <c r="N26" s="11" t="s">
        <v>55</v>
      </c>
      <c r="O26" s="11" t="s">
        <v>54</v>
      </c>
    </row>
    <row r="27" spans="1:15" ht="17.25">
      <c r="A27" s="8" t="s">
        <v>33</v>
      </c>
      <c r="B27" s="8"/>
      <c r="C27" s="8"/>
      <c r="D27" s="8"/>
      <c r="E27" s="8"/>
      <c r="F27" s="8"/>
      <c r="G27" s="17">
        <f t="shared" si="3"/>
        <v>0</v>
      </c>
      <c r="J27" s="14" t="s">
        <v>56</v>
      </c>
      <c r="K27" s="12">
        <v>23</v>
      </c>
      <c r="L27" s="12">
        <v>15.5</v>
      </c>
      <c r="M27" s="12">
        <v>7.5</v>
      </c>
      <c r="N27" s="12">
        <v>75</v>
      </c>
      <c r="O27" s="12">
        <v>7.5</v>
      </c>
    </row>
    <row r="28" spans="1:15" ht="17.25">
      <c r="A28" s="8" t="s">
        <v>34</v>
      </c>
      <c r="B28" s="8"/>
      <c r="C28" s="8"/>
      <c r="D28" s="8"/>
      <c r="E28" s="8"/>
      <c r="F28" s="8"/>
      <c r="G28" s="17">
        <f t="shared" si="3"/>
        <v>0</v>
      </c>
      <c r="J28" s="14" t="s">
        <v>57</v>
      </c>
      <c r="K28" s="12">
        <v>69</v>
      </c>
      <c r="L28" s="12">
        <v>46.5</v>
      </c>
      <c r="M28" s="12">
        <v>22.5</v>
      </c>
      <c r="N28" s="12">
        <v>100</v>
      </c>
      <c r="O28" s="12">
        <v>22.5</v>
      </c>
    </row>
    <row r="29" spans="1:15" ht="17.25">
      <c r="A29" s="8" t="s">
        <v>35</v>
      </c>
      <c r="B29" s="8"/>
      <c r="C29" s="8"/>
      <c r="D29" s="8"/>
      <c r="E29" s="8"/>
      <c r="F29" s="8"/>
      <c r="G29" s="17">
        <f t="shared" si="3"/>
        <v>0</v>
      </c>
      <c r="J29" s="14" t="s">
        <v>58</v>
      </c>
      <c r="K29" s="12">
        <v>92</v>
      </c>
      <c r="L29" s="12">
        <v>62</v>
      </c>
      <c r="M29" s="12">
        <v>30</v>
      </c>
      <c r="N29" s="12">
        <v>150</v>
      </c>
      <c r="O29" s="12">
        <v>30</v>
      </c>
    </row>
    <row r="30" spans="1:15">
      <c r="A30" s="8" t="s">
        <v>36</v>
      </c>
      <c r="B30" s="8"/>
      <c r="C30" s="8"/>
      <c r="D30" s="8"/>
      <c r="E30" s="8"/>
      <c r="F30" s="8"/>
      <c r="G30" s="17">
        <f t="shared" si="3"/>
        <v>0</v>
      </c>
    </row>
    <row r="31" spans="1:15">
      <c r="A31" s="8" t="s">
        <v>39</v>
      </c>
      <c r="B31" s="8"/>
      <c r="C31" s="8"/>
      <c r="D31" s="8"/>
      <c r="E31" s="8"/>
      <c r="F31" s="8"/>
      <c r="G31" s="17">
        <f t="shared" si="3"/>
        <v>0</v>
      </c>
    </row>
    <row r="32" spans="1:15">
      <c r="A32" s="18" t="s">
        <v>11</v>
      </c>
      <c r="B32" s="27">
        <f t="shared" ref="B32:F32" si="4">SUM(B24:B31)</f>
        <v>0</v>
      </c>
      <c r="C32" s="27">
        <f t="shared" si="4"/>
        <v>0</v>
      </c>
      <c r="D32" s="27">
        <f t="shared" si="4"/>
        <v>80</v>
      </c>
      <c r="E32" s="27">
        <f>SUM(E24:E31)</f>
        <v>20</v>
      </c>
      <c r="F32" s="27">
        <f t="shared" si="4"/>
        <v>20</v>
      </c>
      <c r="G32" s="28">
        <f>SUM(G24:G31)</f>
        <v>1375</v>
      </c>
    </row>
    <row r="34" spans="1:6" ht="24">
      <c r="A34" s="31" t="s">
        <v>0</v>
      </c>
      <c r="B34" s="31"/>
      <c r="C34" s="31"/>
      <c r="D34" s="32"/>
      <c r="E34" s="31" t="s">
        <v>59</v>
      </c>
      <c r="F34" s="31" t="s">
        <v>11</v>
      </c>
    </row>
    <row r="35" spans="1:6" ht="24">
      <c r="A35" s="31" t="s">
        <v>60</v>
      </c>
      <c r="B35" s="33"/>
      <c r="C35" s="33"/>
      <c r="D35" s="32"/>
      <c r="E35" s="33"/>
      <c r="F35" s="34">
        <f>G32+H21+E10+C2</f>
        <v>30611</v>
      </c>
    </row>
  </sheetData>
  <mergeCells count="4">
    <mergeCell ref="A1:E1"/>
    <mergeCell ref="K9:K10"/>
    <mergeCell ref="L9:L10"/>
    <mergeCell ref="K23:O23"/>
  </mergeCells>
  <dataValidations count="1">
    <dataValidation type="list" allowBlank="1" showInputMessage="1" showErrorMessage="1" sqref="B2" xr:uid="{1F2D8723-03CF-47ED-AD2C-B443AA00372D}">
      <formula1>$G$2:$G$6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04AE5-1630-42D7-B94C-331D0CD871AC}">
  <dimension ref="A1:Q26"/>
  <sheetViews>
    <sheetView zoomScale="70" zoomScaleNormal="70" workbookViewId="0">
      <selection activeCell="G4" sqref="G4"/>
    </sheetView>
  </sheetViews>
  <sheetFormatPr defaultRowHeight="15"/>
  <cols>
    <col min="1" max="1" width="37.7109375" customWidth="1"/>
    <col min="2" max="3" width="12.42578125" bestFit="1" customWidth="1"/>
    <col min="4" max="4" width="8.42578125" customWidth="1"/>
    <col min="5" max="6" width="20.7109375" customWidth="1"/>
    <col min="7" max="7" width="20.28515625" bestFit="1" customWidth="1"/>
    <col min="8" max="8" width="4.42578125" customWidth="1"/>
    <col min="9" max="9" width="33" style="21" customWidth="1"/>
    <col min="10" max="10" width="15.7109375" style="21" bestFit="1" customWidth="1"/>
    <col min="11" max="11" width="16" style="21" bestFit="1" customWidth="1"/>
    <col min="12" max="12" width="15.7109375" style="21" bestFit="1" customWidth="1"/>
    <col min="13" max="13" width="13.7109375" style="21" customWidth="1"/>
    <col min="14" max="14" width="14" style="21" customWidth="1"/>
    <col min="15" max="15" width="0.28515625" customWidth="1"/>
  </cols>
  <sheetData>
    <row r="1" spans="1:17" ht="46.5">
      <c r="A1" s="41" t="s">
        <v>61</v>
      </c>
      <c r="B1" s="41"/>
      <c r="C1" s="41"/>
      <c r="D1" s="41"/>
      <c r="E1" s="41"/>
      <c r="F1" s="41"/>
      <c r="G1" s="41"/>
    </row>
    <row r="3" spans="1:17" ht="17.25">
      <c r="A3" s="30" t="s">
        <v>62</v>
      </c>
      <c r="B3" s="30" t="s">
        <v>8</v>
      </c>
      <c r="C3" s="30" t="s">
        <v>9</v>
      </c>
      <c r="D3" s="30" t="s">
        <v>10</v>
      </c>
      <c r="E3" s="30" t="s">
        <v>26</v>
      </c>
      <c r="F3" s="30" t="s">
        <v>27</v>
      </c>
      <c r="G3" s="30" t="s">
        <v>11</v>
      </c>
      <c r="I3" s="25" t="s">
        <v>42</v>
      </c>
      <c r="J3" s="42" t="s">
        <v>43</v>
      </c>
      <c r="K3" s="42"/>
      <c r="L3" s="42"/>
      <c r="M3" s="42"/>
      <c r="N3" s="42"/>
    </row>
    <row r="4" spans="1:17" ht="33" customHeight="1">
      <c r="A4" s="8" t="s">
        <v>29</v>
      </c>
      <c r="B4" s="8"/>
      <c r="C4" s="8"/>
      <c r="D4" s="8"/>
      <c r="E4" s="8"/>
      <c r="F4" s="8"/>
      <c r="G4" s="17">
        <f>(F4*$N$5)+(E4*$M$5)+(D4*$L$5)+($K$5*C4)+(B4*$J$5)</f>
        <v>0</v>
      </c>
      <c r="I4" s="16" t="s">
        <v>44</v>
      </c>
      <c r="J4" s="11" t="s">
        <v>45</v>
      </c>
      <c r="K4" s="11" t="s">
        <v>46</v>
      </c>
      <c r="L4" s="11" t="s">
        <v>47</v>
      </c>
      <c r="M4" s="11" t="s">
        <v>48</v>
      </c>
      <c r="N4" s="11" t="s">
        <v>49</v>
      </c>
    </row>
    <row r="5" spans="1:17" ht="17.25">
      <c r="A5" s="8" t="s">
        <v>30</v>
      </c>
      <c r="B5" s="8"/>
      <c r="C5" s="8"/>
      <c r="D5" s="8"/>
      <c r="E5" s="8"/>
      <c r="F5" s="8"/>
      <c r="G5" s="17">
        <f t="shared" ref="G5:G10" si="0">(F5*$N$5)+(E5*$M$5)+(D5*$L$5)+($K$5*C5)+(B5*$J$5)</f>
        <v>0</v>
      </c>
      <c r="I5" s="14" t="s">
        <v>50</v>
      </c>
      <c r="J5" s="12">
        <v>11.5</v>
      </c>
      <c r="K5" s="12">
        <v>7.75</v>
      </c>
      <c r="L5" s="12">
        <v>3.75</v>
      </c>
      <c r="M5" s="12">
        <v>50</v>
      </c>
      <c r="N5" s="12">
        <v>3.75</v>
      </c>
    </row>
    <row r="6" spans="1:17" ht="34.5">
      <c r="A6" s="8" t="s">
        <v>31</v>
      </c>
      <c r="B6" s="8"/>
      <c r="C6" s="8"/>
      <c r="D6" s="8"/>
      <c r="E6" s="8"/>
      <c r="F6" s="8"/>
      <c r="G6" s="17">
        <f t="shared" si="0"/>
        <v>0</v>
      </c>
      <c r="I6" s="14" t="s">
        <v>51</v>
      </c>
      <c r="J6" s="11" t="s">
        <v>52</v>
      </c>
      <c r="K6" s="11" t="s">
        <v>53</v>
      </c>
      <c r="L6" s="11" t="s">
        <v>54</v>
      </c>
      <c r="M6" s="11" t="s">
        <v>55</v>
      </c>
      <c r="N6" s="11" t="s">
        <v>54</v>
      </c>
    </row>
    <row r="7" spans="1:17" ht="17.25">
      <c r="A7" s="8" t="s">
        <v>33</v>
      </c>
      <c r="B7" s="8"/>
      <c r="C7" s="8"/>
      <c r="D7" s="8"/>
      <c r="E7" s="8"/>
      <c r="F7" s="8"/>
      <c r="G7" s="17">
        <f t="shared" si="0"/>
        <v>0</v>
      </c>
      <c r="I7" s="14" t="s">
        <v>56</v>
      </c>
      <c r="J7" s="12">
        <v>23</v>
      </c>
      <c r="K7" s="12">
        <v>15.5</v>
      </c>
      <c r="L7" s="12">
        <v>7.5</v>
      </c>
      <c r="M7" s="12">
        <v>75</v>
      </c>
      <c r="N7" s="12">
        <v>7.5</v>
      </c>
    </row>
    <row r="8" spans="1:17" ht="17.25">
      <c r="A8" s="8" t="s">
        <v>34</v>
      </c>
      <c r="B8" s="8"/>
      <c r="C8" s="8"/>
      <c r="D8" s="8"/>
      <c r="E8" s="8"/>
      <c r="F8" s="8"/>
      <c r="G8" s="17">
        <f t="shared" si="0"/>
        <v>0</v>
      </c>
      <c r="I8" s="14" t="s">
        <v>57</v>
      </c>
      <c r="J8" s="12">
        <v>69</v>
      </c>
      <c r="K8" s="12">
        <v>46.5</v>
      </c>
      <c r="L8" s="12">
        <v>22.5</v>
      </c>
      <c r="M8" s="12">
        <v>100</v>
      </c>
      <c r="N8" s="12">
        <v>22.5</v>
      </c>
    </row>
    <row r="9" spans="1:17" ht="17.25">
      <c r="A9" s="8" t="s">
        <v>35</v>
      </c>
      <c r="B9" s="8"/>
      <c r="C9" s="8"/>
      <c r="D9" s="8"/>
      <c r="E9" s="8"/>
      <c r="F9" s="8"/>
      <c r="G9" s="17">
        <f t="shared" si="0"/>
        <v>0</v>
      </c>
      <c r="I9" s="14" t="s">
        <v>58</v>
      </c>
      <c r="J9" s="12">
        <v>92</v>
      </c>
      <c r="K9" s="12">
        <v>62</v>
      </c>
      <c r="L9" s="12">
        <v>30</v>
      </c>
      <c r="M9" s="12">
        <v>150</v>
      </c>
      <c r="N9" s="12">
        <v>30</v>
      </c>
    </row>
    <row r="10" spans="1:17">
      <c r="A10" s="8" t="s">
        <v>36</v>
      </c>
      <c r="B10" s="8"/>
      <c r="C10" s="8"/>
      <c r="D10" s="8"/>
      <c r="E10" s="8"/>
      <c r="F10" s="8"/>
      <c r="G10" s="17">
        <f t="shared" si="0"/>
        <v>0</v>
      </c>
    </row>
    <row r="11" spans="1:17">
      <c r="A11" s="8" t="s">
        <v>39</v>
      </c>
      <c r="B11" s="8"/>
      <c r="C11" s="8"/>
      <c r="D11" s="8"/>
      <c r="E11" s="8"/>
      <c r="F11" s="8"/>
      <c r="G11" s="17">
        <f>(F11*$N$5)+(E11*$M$5)+(D11*$L$5)+($K$5*C11)+(B11*$J$5)</f>
        <v>0</v>
      </c>
    </row>
    <row r="12" spans="1:17">
      <c r="A12" s="18" t="s">
        <v>11</v>
      </c>
      <c r="B12" s="27">
        <f t="shared" ref="B12:F12" si="1">SUM(B4:B11)</f>
        <v>0</v>
      </c>
      <c r="C12" s="27">
        <f t="shared" si="1"/>
        <v>0</v>
      </c>
      <c r="D12" s="27">
        <f t="shared" si="1"/>
        <v>0</v>
      </c>
      <c r="E12" s="27">
        <f t="shared" si="1"/>
        <v>0</v>
      </c>
      <c r="F12" s="27">
        <f t="shared" si="1"/>
        <v>0</v>
      </c>
      <c r="G12" s="28">
        <f>SUM(G4:G11)</f>
        <v>0</v>
      </c>
    </row>
    <row r="13" spans="1:17" ht="18" thickBot="1">
      <c r="I13" s="3" t="s">
        <v>63</v>
      </c>
      <c r="J13" s="43" t="s">
        <v>21</v>
      </c>
      <c r="K13" s="44"/>
      <c r="L13" s="44"/>
      <c r="M13" s="44"/>
      <c r="N13" s="44"/>
      <c r="O13" s="44"/>
      <c r="P13" s="44"/>
      <c r="Q13" s="45"/>
    </row>
    <row r="14" spans="1:17" ht="18" thickBot="1">
      <c r="A14" s="30" t="s">
        <v>64</v>
      </c>
      <c r="B14" s="30" t="s">
        <v>8</v>
      </c>
      <c r="C14" s="30" t="s">
        <v>9</v>
      </c>
      <c r="D14" s="30" t="s">
        <v>10</v>
      </c>
      <c r="E14" s="30" t="s">
        <v>11</v>
      </c>
      <c r="I14" s="46" t="s">
        <v>65</v>
      </c>
      <c r="J14" s="48" t="s">
        <v>45</v>
      </c>
      <c r="K14" s="49"/>
      <c r="L14" s="48" t="s">
        <v>46</v>
      </c>
      <c r="M14" s="50"/>
      <c r="N14" s="49"/>
      <c r="O14" s="48" t="s">
        <v>47</v>
      </c>
      <c r="P14" s="50"/>
      <c r="Q14" s="51"/>
    </row>
    <row r="15" spans="1:17" ht="35.25" thickBot="1">
      <c r="A15" s="8" t="s">
        <v>66</v>
      </c>
      <c r="B15" s="8"/>
      <c r="C15" s="8"/>
      <c r="D15" s="8"/>
      <c r="E15" s="17">
        <f>(D15*($K$16+$J$21))+(($K$16+$J$21)*C15)+(B15*($K$16+$J$21))</f>
        <v>0</v>
      </c>
      <c r="I15" s="47"/>
      <c r="J15" s="2" t="s">
        <v>67</v>
      </c>
      <c r="K15" s="2" t="s">
        <v>68</v>
      </c>
      <c r="L15" s="35"/>
      <c r="M15" s="2" t="s">
        <v>67</v>
      </c>
      <c r="N15" s="2" t="s">
        <v>68</v>
      </c>
      <c r="O15" s="35"/>
      <c r="P15" s="2" t="s">
        <v>67</v>
      </c>
      <c r="Q15" s="4" t="s">
        <v>68</v>
      </c>
    </row>
    <row r="16" spans="1:17" ht="35.25" thickBot="1">
      <c r="A16" s="8" t="s">
        <v>69</v>
      </c>
      <c r="B16" s="8"/>
      <c r="C16" s="8"/>
      <c r="D16" s="8"/>
      <c r="E16" s="17">
        <f t="shared" ref="E16:E22" si="2">(D16*($K$16+$J$21))+(($K$16+$J$21)*C16)+(B16*($K$16+$J$21))</f>
        <v>0</v>
      </c>
      <c r="I16" s="5" t="s">
        <v>70</v>
      </c>
      <c r="J16" s="1">
        <v>7.25</v>
      </c>
      <c r="K16" s="1">
        <v>2.75</v>
      </c>
      <c r="L16" s="35"/>
      <c r="M16" s="1">
        <v>5.5</v>
      </c>
      <c r="N16" s="1">
        <v>2.75</v>
      </c>
      <c r="O16" s="35"/>
      <c r="P16" s="1">
        <v>3.75</v>
      </c>
      <c r="Q16" s="6">
        <v>2.75</v>
      </c>
    </row>
    <row r="17" spans="1:17" ht="18" thickBot="1">
      <c r="A17" s="8" t="s">
        <v>71</v>
      </c>
      <c r="B17" s="8"/>
      <c r="C17" s="8"/>
      <c r="D17" s="8"/>
      <c r="E17" s="17">
        <f t="shared" si="2"/>
        <v>0</v>
      </c>
      <c r="I17" s="5" t="s">
        <v>72</v>
      </c>
      <c r="J17" s="1">
        <v>7.25</v>
      </c>
      <c r="K17" s="1">
        <v>2.75</v>
      </c>
      <c r="L17" s="35"/>
      <c r="M17" s="1">
        <v>5.5</v>
      </c>
      <c r="N17" s="1">
        <v>2.75</v>
      </c>
      <c r="O17" s="35"/>
      <c r="P17" s="1">
        <v>3.75</v>
      </c>
      <c r="Q17" s="6">
        <v>2.75</v>
      </c>
    </row>
    <row r="18" spans="1:17" ht="18" thickBot="1">
      <c r="A18" s="8" t="s">
        <v>73</v>
      </c>
      <c r="B18" s="8"/>
      <c r="C18" s="8"/>
      <c r="D18" s="8"/>
      <c r="E18" s="17">
        <f t="shared" si="2"/>
        <v>0</v>
      </c>
      <c r="I18" s="5" t="s">
        <v>74</v>
      </c>
      <c r="J18" s="1">
        <v>29</v>
      </c>
      <c r="K18" s="1">
        <v>5.5</v>
      </c>
      <c r="L18" s="36"/>
      <c r="M18" s="1">
        <v>22</v>
      </c>
      <c r="N18" s="1">
        <v>5.5</v>
      </c>
      <c r="O18" s="35"/>
      <c r="P18" s="1">
        <v>15</v>
      </c>
      <c r="Q18" s="6">
        <v>5.5</v>
      </c>
    </row>
    <row r="19" spans="1:17" ht="18" thickBot="1">
      <c r="A19" s="8" t="s">
        <v>75</v>
      </c>
      <c r="B19" s="8"/>
      <c r="C19" s="8"/>
      <c r="D19" s="8"/>
      <c r="E19" s="17">
        <f t="shared" si="2"/>
        <v>0</v>
      </c>
      <c r="I19" s="5" t="s">
        <v>76</v>
      </c>
      <c r="J19" s="1">
        <v>43.5</v>
      </c>
      <c r="K19" s="1">
        <v>15.5</v>
      </c>
      <c r="L19" s="36"/>
      <c r="M19" s="1">
        <v>33</v>
      </c>
      <c r="N19" s="1">
        <v>15.5</v>
      </c>
      <c r="O19" s="35"/>
      <c r="P19" s="1">
        <v>22.5</v>
      </c>
      <c r="Q19" s="6">
        <v>15.5</v>
      </c>
    </row>
    <row r="20" spans="1:17" ht="18" thickBot="1">
      <c r="A20" s="8" t="s">
        <v>77</v>
      </c>
      <c r="B20" s="8"/>
      <c r="C20" s="8"/>
      <c r="D20" s="8"/>
      <c r="E20" s="17">
        <f t="shared" si="2"/>
        <v>0</v>
      </c>
      <c r="I20" s="5" t="s">
        <v>58</v>
      </c>
      <c r="J20" s="1">
        <v>58</v>
      </c>
      <c r="K20" s="1">
        <v>22</v>
      </c>
      <c r="L20" s="35"/>
      <c r="M20" s="1">
        <v>44</v>
      </c>
      <c r="N20" s="1">
        <v>22</v>
      </c>
      <c r="O20" s="35"/>
      <c r="P20" s="1">
        <v>30</v>
      </c>
      <c r="Q20" s="6">
        <v>22</v>
      </c>
    </row>
    <row r="21" spans="1:17" ht="34.5">
      <c r="A21" s="8" t="s">
        <v>78</v>
      </c>
      <c r="B21" s="8"/>
      <c r="C21" s="8"/>
      <c r="D21" s="8"/>
      <c r="E21" s="17">
        <f t="shared" si="2"/>
        <v>0</v>
      </c>
      <c r="I21" s="7" t="s">
        <v>79</v>
      </c>
      <c r="J21" s="38">
        <v>7</v>
      </c>
      <c r="K21" s="39"/>
      <c r="L21" s="39"/>
      <c r="M21" s="39"/>
      <c r="N21" s="39"/>
      <c r="O21" s="39"/>
      <c r="P21" s="39"/>
      <c r="Q21" s="40"/>
    </row>
    <row r="22" spans="1:17">
      <c r="A22" s="8" t="s">
        <v>80</v>
      </c>
      <c r="B22" s="8"/>
      <c r="C22" s="8"/>
      <c r="D22" s="8"/>
      <c r="E22" s="17">
        <f t="shared" si="2"/>
        <v>0</v>
      </c>
    </row>
    <row r="23" spans="1:17">
      <c r="A23" s="18" t="s">
        <v>11</v>
      </c>
      <c r="B23" s="27">
        <f t="shared" ref="B23" si="3">SUM(B15:B22)</f>
        <v>0</v>
      </c>
      <c r="C23" s="27">
        <f t="shared" ref="C23" si="4">SUM(C15:C22)</f>
        <v>0</v>
      </c>
      <c r="D23" s="27">
        <f t="shared" ref="D23" si="5">SUM(D15:D22)</f>
        <v>0</v>
      </c>
      <c r="E23" s="28">
        <f>SUM(E15:E22)</f>
        <v>0</v>
      </c>
    </row>
    <row r="25" spans="1:17" ht="24">
      <c r="A25" s="31" t="s">
        <v>61</v>
      </c>
      <c r="B25" s="31"/>
      <c r="C25" s="31"/>
      <c r="D25" s="32"/>
      <c r="E25" s="31" t="s">
        <v>59</v>
      </c>
      <c r="F25" s="31" t="s">
        <v>11</v>
      </c>
    </row>
    <row r="26" spans="1:17" ht="24">
      <c r="A26" s="31" t="s">
        <v>60</v>
      </c>
      <c r="B26" s="33"/>
      <c r="C26" s="33"/>
      <c r="D26" s="32"/>
      <c r="E26" s="33"/>
      <c r="F26" s="34">
        <f>G12+E23</f>
        <v>0</v>
      </c>
    </row>
  </sheetData>
  <mergeCells count="8">
    <mergeCell ref="J21:Q21"/>
    <mergeCell ref="A1:G1"/>
    <mergeCell ref="J3:N3"/>
    <mergeCell ref="J13:Q13"/>
    <mergeCell ref="I14:I15"/>
    <mergeCell ref="J14:K14"/>
    <mergeCell ref="L14:N14"/>
    <mergeCell ref="O14:Q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F781-2B56-4E3E-B786-ED23BCFD0878}">
  <dimension ref="A1:Q26"/>
  <sheetViews>
    <sheetView zoomScale="70" zoomScaleNormal="70" workbookViewId="0">
      <selection activeCell="R1" sqref="R1"/>
    </sheetView>
  </sheetViews>
  <sheetFormatPr defaultRowHeight="15"/>
  <cols>
    <col min="1" max="1" width="37.7109375" customWidth="1"/>
    <col min="2" max="3" width="12.42578125" bestFit="1" customWidth="1"/>
    <col min="4" max="4" width="8.42578125" customWidth="1"/>
    <col min="5" max="6" width="20.7109375" customWidth="1"/>
    <col min="7" max="7" width="20.28515625" bestFit="1" customWidth="1"/>
    <col min="8" max="8" width="4.42578125" customWidth="1"/>
    <col min="9" max="9" width="33" style="21" customWidth="1"/>
    <col min="10" max="10" width="15.7109375" style="21" bestFit="1" customWidth="1"/>
    <col min="11" max="11" width="16" style="21" bestFit="1" customWidth="1"/>
    <col min="12" max="12" width="15.7109375" style="21" bestFit="1" customWidth="1"/>
    <col min="13" max="13" width="13.7109375" style="21" customWidth="1"/>
    <col min="14" max="14" width="14" style="21" customWidth="1"/>
    <col min="15" max="15" width="0.28515625" customWidth="1"/>
  </cols>
  <sheetData>
    <row r="1" spans="1:17" ht="46.5">
      <c r="A1" s="41" t="s">
        <v>81</v>
      </c>
      <c r="B1" s="41"/>
      <c r="C1" s="41"/>
      <c r="D1" s="41"/>
      <c r="E1" s="41"/>
      <c r="F1" s="41"/>
      <c r="G1" s="41"/>
    </row>
    <row r="3" spans="1:17" ht="17.25">
      <c r="A3" s="30" t="s">
        <v>62</v>
      </c>
      <c r="B3" s="30" t="s">
        <v>8</v>
      </c>
      <c r="C3" s="30" t="s">
        <v>9</v>
      </c>
      <c r="D3" s="30" t="s">
        <v>10</v>
      </c>
      <c r="E3" s="30" t="s">
        <v>26</v>
      </c>
      <c r="F3" s="30" t="s">
        <v>27</v>
      </c>
      <c r="G3" s="30" t="s">
        <v>11</v>
      </c>
      <c r="I3" s="25" t="s">
        <v>42</v>
      </c>
      <c r="J3" s="42" t="s">
        <v>43</v>
      </c>
      <c r="K3" s="42"/>
      <c r="L3" s="42"/>
      <c r="M3" s="42"/>
      <c r="N3" s="42"/>
    </row>
    <row r="4" spans="1:17" ht="33" customHeight="1">
      <c r="A4" s="8" t="s">
        <v>29</v>
      </c>
      <c r="B4" s="8"/>
      <c r="C4" s="8"/>
      <c r="D4" s="8"/>
      <c r="E4" s="8"/>
      <c r="F4" s="8"/>
      <c r="G4" s="17">
        <f>(F4*$N$8)+(E4*$M$8)+(D4*$L$8)+($K$8*C4)+(B4*$J$8)</f>
        <v>0</v>
      </c>
      <c r="I4" s="16" t="s">
        <v>44</v>
      </c>
      <c r="J4" s="11" t="s">
        <v>45</v>
      </c>
      <c r="K4" s="11" t="s">
        <v>46</v>
      </c>
      <c r="L4" s="11" t="s">
        <v>47</v>
      </c>
      <c r="M4" s="11" t="s">
        <v>48</v>
      </c>
      <c r="N4" s="11" t="s">
        <v>49</v>
      </c>
    </row>
    <row r="5" spans="1:17" ht="17.25">
      <c r="A5" s="8" t="s">
        <v>30</v>
      </c>
      <c r="B5" s="8"/>
      <c r="C5" s="8"/>
      <c r="D5" s="8"/>
      <c r="E5" s="8"/>
      <c r="F5" s="8"/>
      <c r="G5" s="17">
        <f t="shared" ref="G5:G11" si="0">(F5*$N$8)+(E5*$M$8)+(D5*$L$8)+($K$8*C5)+(B5*$J$8)</f>
        <v>0</v>
      </c>
      <c r="I5" s="14" t="s">
        <v>50</v>
      </c>
      <c r="J5" s="12">
        <v>11.5</v>
      </c>
      <c r="K5" s="12">
        <v>7.75</v>
      </c>
      <c r="L5" s="12">
        <v>3.75</v>
      </c>
      <c r="M5" s="12">
        <v>50</v>
      </c>
      <c r="N5" s="12">
        <v>3.75</v>
      </c>
    </row>
    <row r="6" spans="1:17" ht="34.5">
      <c r="A6" s="8" t="s">
        <v>31</v>
      </c>
      <c r="B6" s="8"/>
      <c r="C6" s="8"/>
      <c r="D6" s="8"/>
      <c r="E6" s="8"/>
      <c r="F6" s="8"/>
      <c r="G6" s="17">
        <f t="shared" si="0"/>
        <v>0</v>
      </c>
      <c r="I6" s="14" t="s">
        <v>51</v>
      </c>
      <c r="J6" s="11" t="s">
        <v>52</v>
      </c>
      <c r="K6" s="11" t="s">
        <v>53</v>
      </c>
      <c r="L6" s="11" t="s">
        <v>54</v>
      </c>
      <c r="M6" s="11" t="s">
        <v>55</v>
      </c>
      <c r="N6" s="11" t="s">
        <v>54</v>
      </c>
    </row>
    <row r="7" spans="1:17" ht="17.25">
      <c r="A7" s="8" t="s">
        <v>33</v>
      </c>
      <c r="B7" s="8"/>
      <c r="C7" s="8"/>
      <c r="D7" s="8"/>
      <c r="E7" s="8"/>
      <c r="F7" s="8"/>
      <c r="G7" s="17">
        <f t="shared" si="0"/>
        <v>0</v>
      </c>
      <c r="I7" s="14" t="s">
        <v>56</v>
      </c>
      <c r="J7" s="12">
        <v>23</v>
      </c>
      <c r="K7" s="12">
        <v>15.5</v>
      </c>
      <c r="L7" s="12">
        <v>7.5</v>
      </c>
      <c r="M7" s="12">
        <v>75</v>
      </c>
      <c r="N7" s="12">
        <v>7.5</v>
      </c>
    </row>
    <row r="8" spans="1:17" ht="17.25">
      <c r="A8" s="8" t="s">
        <v>34</v>
      </c>
      <c r="B8" s="8"/>
      <c r="C8" s="8"/>
      <c r="D8" s="8"/>
      <c r="E8" s="8"/>
      <c r="F8" s="8"/>
      <c r="G8" s="17">
        <f t="shared" si="0"/>
        <v>0</v>
      </c>
      <c r="I8" s="14" t="s">
        <v>57</v>
      </c>
      <c r="J8" s="12">
        <v>69</v>
      </c>
      <c r="K8" s="12">
        <v>46.5</v>
      </c>
      <c r="L8" s="12">
        <v>22.5</v>
      </c>
      <c r="M8" s="12">
        <v>100</v>
      </c>
      <c r="N8" s="12">
        <v>22.5</v>
      </c>
    </row>
    <row r="9" spans="1:17" ht="17.25">
      <c r="A9" s="8" t="s">
        <v>35</v>
      </c>
      <c r="B9" s="8"/>
      <c r="C9" s="8"/>
      <c r="D9" s="8"/>
      <c r="E9" s="8"/>
      <c r="F9" s="8"/>
      <c r="G9" s="17">
        <f t="shared" si="0"/>
        <v>0</v>
      </c>
      <c r="I9" s="14" t="s">
        <v>58</v>
      </c>
      <c r="J9" s="12">
        <v>92</v>
      </c>
      <c r="K9" s="12">
        <v>62</v>
      </c>
      <c r="L9" s="12">
        <v>30</v>
      </c>
      <c r="M9" s="12">
        <v>150</v>
      </c>
      <c r="N9" s="12">
        <v>30</v>
      </c>
    </row>
    <row r="10" spans="1:17">
      <c r="A10" s="8" t="s">
        <v>36</v>
      </c>
      <c r="B10" s="8"/>
      <c r="C10" s="8"/>
      <c r="D10" s="8"/>
      <c r="E10" s="8"/>
      <c r="F10" s="8"/>
      <c r="G10" s="17">
        <f t="shared" si="0"/>
        <v>0</v>
      </c>
    </row>
    <row r="11" spans="1:17">
      <c r="A11" s="8" t="s">
        <v>39</v>
      </c>
      <c r="B11" s="8"/>
      <c r="C11" s="8"/>
      <c r="D11" s="8"/>
      <c r="E11" s="8"/>
      <c r="F11" s="8"/>
      <c r="G11" s="17">
        <f t="shared" si="0"/>
        <v>0</v>
      </c>
    </row>
    <row r="12" spans="1:17">
      <c r="A12" s="18" t="s">
        <v>11</v>
      </c>
      <c r="B12" s="27">
        <f t="shared" ref="B12:F12" si="1">SUM(B4:B11)</f>
        <v>0</v>
      </c>
      <c r="C12" s="27">
        <f t="shared" si="1"/>
        <v>0</v>
      </c>
      <c r="D12" s="27">
        <f t="shared" si="1"/>
        <v>0</v>
      </c>
      <c r="E12" s="27">
        <f t="shared" si="1"/>
        <v>0</v>
      </c>
      <c r="F12" s="27">
        <f t="shared" si="1"/>
        <v>0</v>
      </c>
      <c r="G12" s="28">
        <f>SUM(G4:G11)</f>
        <v>0</v>
      </c>
    </row>
    <row r="13" spans="1:17" ht="18" thickBot="1">
      <c r="I13" s="3" t="s">
        <v>63</v>
      </c>
      <c r="J13" s="43" t="s">
        <v>21</v>
      </c>
      <c r="K13" s="44"/>
      <c r="L13" s="44"/>
      <c r="M13" s="44"/>
      <c r="N13" s="44"/>
      <c r="O13" s="44"/>
      <c r="P13" s="44"/>
      <c r="Q13" s="45"/>
    </row>
    <row r="14" spans="1:17" ht="18" thickBot="1">
      <c r="A14" s="30" t="s">
        <v>64</v>
      </c>
      <c r="B14" s="30" t="s">
        <v>8</v>
      </c>
      <c r="C14" s="30" t="s">
        <v>9</v>
      </c>
      <c r="D14" s="30" t="s">
        <v>10</v>
      </c>
      <c r="E14" s="30" t="s">
        <v>11</v>
      </c>
      <c r="I14" s="46" t="s">
        <v>65</v>
      </c>
      <c r="J14" s="48" t="s">
        <v>45</v>
      </c>
      <c r="K14" s="49"/>
      <c r="L14" s="48" t="s">
        <v>46</v>
      </c>
      <c r="M14" s="50"/>
      <c r="N14" s="49"/>
      <c r="O14" s="48" t="s">
        <v>47</v>
      </c>
      <c r="P14" s="50"/>
      <c r="Q14" s="51"/>
    </row>
    <row r="15" spans="1:17" ht="35.25" thickBot="1">
      <c r="A15" s="8" t="s">
        <v>66</v>
      </c>
      <c r="B15" s="8"/>
      <c r="C15" s="8"/>
      <c r="D15" s="8"/>
      <c r="E15" s="17">
        <f>(D15*($K$19+$J$21))+(($K$19+$J$21)*C15)+(B15*($K$19+$J$21))</f>
        <v>0</v>
      </c>
      <c r="I15" s="47"/>
      <c r="J15" s="2" t="s">
        <v>67</v>
      </c>
      <c r="K15" s="2" t="s">
        <v>68</v>
      </c>
      <c r="L15" s="35"/>
      <c r="M15" s="2" t="s">
        <v>67</v>
      </c>
      <c r="N15" s="2" t="s">
        <v>68</v>
      </c>
      <c r="O15" s="35"/>
      <c r="P15" s="2" t="s">
        <v>67</v>
      </c>
      <c r="Q15" s="4" t="s">
        <v>68</v>
      </c>
    </row>
    <row r="16" spans="1:17" ht="35.25" thickBot="1">
      <c r="A16" s="8" t="s">
        <v>69</v>
      </c>
      <c r="B16" s="8"/>
      <c r="C16" s="8"/>
      <c r="D16" s="8"/>
      <c r="E16" s="17">
        <f t="shared" ref="E16:E22" si="2">(D16*($K$19+$J$21))+(($K$19+$J$21)*C16)+(B16*($K$19+$J$21))</f>
        <v>0</v>
      </c>
      <c r="I16" s="5" t="s">
        <v>70</v>
      </c>
      <c r="J16" s="1">
        <v>7.25</v>
      </c>
      <c r="K16" s="1">
        <v>2.75</v>
      </c>
      <c r="L16" s="35"/>
      <c r="M16" s="1">
        <v>5.5</v>
      </c>
      <c r="N16" s="1">
        <v>2.75</v>
      </c>
      <c r="O16" s="35"/>
      <c r="P16" s="1">
        <v>3.75</v>
      </c>
      <c r="Q16" s="6">
        <v>2.75</v>
      </c>
    </row>
    <row r="17" spans="1:17" ht="18" thickBot="1">
      <c r="A17" s="8" t="s">
        <v>71</v>
      </c>
      <c r="B17" s="8"/>
      <c r="C17" s="8"/>
      <c r="D17" s="8"/>
      <c r="E17" s="17">
        <f t="shared" si="2"/>
        <v>0</v>
      </c>
      <c r="I17" s="5" t="s">
        <v>72</v>
      </c>
      <c r="J17" s="1">
        <v>7.25</v>
      </c>
      <c r="K17" s="1">
        <v>2.75</v>
      </c>
      <c r="L17" s="35"/>
      <c r="M17" s="1">
        <v>5.5</v>
      </c>
      <c r="N17" s="1">
        <v>2.75</v>
      </c>
      <c r="O17" s="35"/>
      <c r="P17" s="1">
        <v>3.75</v>
      </c>
      <c r="Q17" s="6">
        <v>2.75</v>
      </c>
    </row>
    <row r="18" spans="1:17" ht="18" thickBot="1">
      <c r="A18" s="8" t="s">
        <v>73</v>
      </c>
      <c r="B18" s="8"/>
      <c r="C18" s="8"/>
      <c r="D18" s="8"/>
      <c r="E18" s="17">
        <f t="shared" si="2"/>
        <v>0</v>
      </c>
      <c r="I18" s="5" t="s">
        <v>74</v>
      </c>
      <c r="J18" s="1">
        <v>29</v>
      </c>
      <c r="K18" s="1">
        <v>5.5</v>
      </c>
      <c r="L18" s="36"/>
      <c r="M18" s="1">
        <v>22</v>
      </c>
      <c r="N18" s="1">
        <v>5.5</v>
      </c>
      <c r="O18" s="35"/>
      <c r="P18" s="1">
        <v>15</v>
      </c>
      <c r="Q18" s="6">
        <v>5.5</v>
      </c>
    </row>
    <row r="19" spans="1:17" ht="18" thickBot="1">
      <c r="A19" s="8" t="s">
        <v>75</v>
      </c>
      <c r="B19" s="8"/>
      <c r="C19" s="8"/>
      <c r="D19" s="8"/>
      <c r="E19" s="17">
        <f t="shared" si="2"/>
        <v>0</v>
      </c>
      <c r="I19" s="5" t="s">
        <v>76</v>
      </c>
      <c r="J19" s="1">
        <v>43.5</v>
      </c>
      <c r="K19" s="1">
        <v>15.5</v>
      </c>
      <c r="L19" s="36"/>
      <c r="M19" s="1">
        <v>33</v>
      </c>
      <c r="N19" s="1">
        <v>15.5</v>
      </c>
      <c r="O19" s="35"/>
      <c r="P19" s="1">
        <v>22.5</v>
      </c>
      <c r="Q19" s="6">
        <v>15.5</v>
      </c>
    </row>
    <row r="20" spans="1:17" ht="18" thickBot="1">
      <c r="A20" s="8" t="s">
        <v>77</v>
      </c>
      <c r="B20" s="8"/>
      <c r="C20" s="8"/>
      <c r="D20" s="8"/>
      <c r="E20" s="17">
        <f t="shared" si="2"/>
        <v>0</v>
      </c>
      <c r="I20" s="5" t="s">
        <v>58</v>
      </c>
      <c r="J20" s="1">
        <v>58</v>
      </c>
      <c r="K20" s="1">
        <v>22</v>
      </c>
      <c r="L20" s="35"/>
      <c r="M20" s="1">
        <v>44</v>
      </c>
      <c r="N20" s="1">
        <v>22</v>
      </c>
      <c r="O20" s="35"/>
      <c r="P20" s="1">
        <v>30</v>
      </c>
      <c r="Q20" s="6">
        <v>22</v>
      </c>
    </row>
    <row r="21" spans="1:17" ht="34.5">
      <c r="A21" s="8" t="s">
        <v>78</v>
      </c>
      <c r="B21" s="8"/>
      <c r="C21" s="8"/>
      <c r="D21" s="8"/>
      <c r="E21" s="17">
        <f t="shared" si="2"/>
        <v>0</v>
      </c>
      <c r="I21" s="7" t="s">
        <v>79</v>
      </c>
      <c r="J21" s="38">
        <v>7</v>
      </c>
      <c r="K21" s="39"/>
      <c r="L21" s="39"/>
      <c r="M21" s="39"/>
      <c r="N21" s="39"/>
      <c r="O21" s="39"/>
      <c r="P21" s="39"/>
      <c r="Q21" s="40"/>
    </row>
    <row r="22" spans="1:17">
      <c r="A22" s="8" t="s">
        <v>80</v>
      </c>
      <c r="B22" s="8"/>
      <c r="C22" s="8"/>
      <c r="D22" s="8"/>
      <c r="E22" s="17">
        <f t="shared" si="2"/>
        <v>0</v>
      </c>
    </row>
    <row r="23" spans="1:17">
      <c r="A23" s="18" t="s">
        <v>11</v>
      </c>
      <c r="B23" s="27">
        <f t="shared" ref="B23:D23" si="3">SUM(B15:B22)</f>
        <v>0</v>
      </c>
      <c r="C23" s="27">
        <f t="shared" si="3"/>
        <v>0</v>
      </c>
      <c r="D23" s="27">
        <f t="shared" si="3"/>
        <v>0</v>
      </c>
      <c r="E23" s="28">
        <f>SUM(E15:E22)</f>
        <v>0</v>
      </c>
    </row>
    <row r="25" spans="1:17" ht="24">
      <c r="A25" s="31" t="s">
        <v>81</v>
      </c>
      <c r="B25" s="31"/>
      <c r="C25" s="31"/>
      <c r="D25" s="32"/>
      <c r="E25" s="31" t="s">
        <v>59</v>
      </c>
      <c r="F25" s="31" t="s">
        <v>11</v>
      </c>
    </row>
    <row r="26" spans="1:17" ht="24">
      <c r="A26" s="31" t="s">
        <v>60</v>
      </c>
      <c r="B26" s="33"/>
      <c r="C26" s="33"/>
      <c r="D26" s="32"/>
      <c r="E26" s="33"/>
      <c r="F26" s="34">
        <f>G12+E23</f>
        <v>0</v>
      </c>
    </row>
  </sheetData>
  <mergeCells count="8">
    <mergeCell ref="J21:Q21"/>
    <mergeCell ref="A1:G1"/>
    <mergeCell ref="J3:N3"/>
    <mergeCell ref="J13:Q13"/>
    <mergeCell ref="I14:I15"/>
    <mergeCell ref="J14:K14"/>
    <mergeCell ref="L14:N14"/>
    <mergeCell ref="O14:Q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95E8E-BEE9-47A7-92C0-7D61862CBCBE}">
  <dimension ref="A1:Q26"/>
  <sheetViews>
    <sheetView zoomScale="70" zoomScaleNormal="70" workbookViewId="0">
      <selection activeCell="R1" sqref="R1"/>
    </sheetView>
  </sheetViews>
  <sheetFormatPr defaultRowHeight="15"/>
  <cols>
    <col min="1" max="1" width="37.7109375" customWidth="1"/>
    <col min="2" max="3" width="12.42578125" bestFit="1" customWidth="1"/>
    <col min="4" max="4" width="8.42578125" customWidth="1"/>
    <col min="5" max="6" width="20.7109375" customWidth="1"/>
    <col min="7" max="7" width="20.28515625" bestFit="1" customWidth="1"/>
    <col min="8" max="8" width="4.42578125" customWidth="1"/>
    <col min="9" max="9" width="33" style="21" customWidth="1"/>
    <col min="10" max="10" width="15.7109375" style="21" bestFit="1" customWidth="1"/>
    <col min="11" max="11" width="16" style="21" bestFit="1" customWidth="1"/>
    <col min="12" max="12" width="15.7109375" style="21" bestFit="1" customWidth="1"/>
    <col min="13" max="13" width="13.7109375" style="21" customWidth="1"/>
    <col min="14" max="14" width="14" style="21" customWidth="1"/>
    <col min="15" max="15" width="0.28515625" customWidth="1"/>
  </cols>
  <sheetData>
    <row r="1" spans="1:17" ht="46.5">
      <c r="A1" s="41" t="s">
        <v>82</v>
      </c>
      <c r="B1" s="41"/>
      <c r="C1" s="41"/>
      <c r="D1" s="41"/>
      <c r="E1" s="41"/>
      <c r="F1" s="41"/>
      <c r="G1" s="41"/>
      <c r="H1" s="41"/>
    </row>
    <row r="3" spans="1:17" ht="17.25">
      <c r="A3" s="30" t="s">
        <v>62</v>
      </c>
      <c r="B3" s="30" t="s">
        <v>8</v>
      </c>
      <c r="C3" s="30" t="s">
        <v>9</v>
      </c>
      <c r="D3" s="30" t="s">
        <v>10</v>
      </c>
      <c r="E3" s="30" t="s">
        <v>26</v>
      </c>
      <c r="F3" s="30" t="s">
        <v>27</v>
      </c>
      <c r="G3" s="30" t="s">
        <v>11</v>
      </c>
      <c r="I3" s="25" t="s">
        <v>42</v>
      </c>
      <c r="J3" s="42" t="s">
        <v>43</v>
      </c>
      <c r="K3" s="42"/>
      <c r="L3" s="42"/>
      <c r="M3" s="42"/>
      <c r="N3" s="42"/>
    </row>
    <row r="4" spans="1:17" ht="33" customHeight="1">
      <c r="A4" s="8" t="s">
        <v>29</v>
      </c>
      <c r="B4" s="8"/>
      <c r="C4" s="8"/>
      <c r="D4" s="8"/>
      <c r="E4" s="8"/>
      <c r="F4" s="8"/>
      <c r="G4" s="17">
        <f>(F4*$N$7)+(E4*$M$7)+(D4*$L$7)+($K$7*C4)+(B4*$J$7)</f>
        <v>0</v>
      </c>
      <c r="I4" s="16" t="s">
        <v>44</v>
      </c>
      <c r="J4" s="11" t="s">
        <v>45</v>
      </c>
      <c r="K4" s="11" t="s">
        <v>46</v>
      </c>
      <c r="L4" s="11" t="s">
        <v>47</v>
      </c>
      <c r="M4" s="11" t="s">
        <v>48</v>
      </c>
      <c r="N4" s="11" t="s">
        <v>49</v>
      </c>
    </row>
    <row r="5" spans="1:17" ht="17.25">
      <c r="A5" s="8" t="s">
        <v>30</v>
      </c>
      <c r="B5" s="8"/>
      <c r="C5" s="8"/>
      <c r="D5" s="8"/>
      <c r="E5" s="8"/>
      <c r="F5" s="8"/>
      <c r="G5" s="17">
        <f t="shared" ref="G5:G11" si="0">(F5*$N$7)+(E5*$M$7)+(D5*$L$7)+($K$7*C5)+(B5*$J$7)</f>
        <v>0</v>
      </c>
      <c r="I5" s="14" t="s">
        <v>50</v>
      </c>
      <c r="J5" s="12">
        <v>11.5</v>
      </c>
      <c r="K5" s="12">
        <v>7.75</v>
      </c>
      <c r="L5" s="12">
        <v>3.75</v>
      </c>
      <c r="M5" s="12">
        <v>50</v>
      </c>
      <c r="N5" s="12">
        <v>3.75</v>
      </c>
    </row>
    <row r="6" spans="1:17" ht="34.5">
      <c r="A6" s="8" t="s">
        <v>31</v>
      </c>
      <c r="B6" s="8"/>
      <c r="C6" s="8"/>
      <c r="D6" s="8"/>
      <c r="E6" s="8"/>
      <c r="F6" s="8"/>
      <c r="G6" s="17">
        <f t="shared" si="0"/>
        <v>0</v>
      </c>
      <c r="I6" s="14" t="s">
        <v>51</v>
      </c>
      <c r="J6" s="11" t="s">
        <v>52</v>
      </c>
      <c r="K6" s="11" t="s">
        <v>53</v>
      </c>
      <c r="L6" s="11" t="s">
        <v>54</v>
      </c>
      <c r="M6" s="11" t="s">
        <v>55</v>
      </c>
      <c r="N6" s="11" t="s">
        <v>54</v>
      </c>
    </row>
    <row r="7" spans="1:17" ht="17.25">
      <c r="A7" s="8" t="s">
        <v>33</v>
      </c>
      <c r="B7" s="8"/>
      <c r="C7" s="8"/>
      <c r="D7" s="8"/>
      <c r="E7" s="8"/>
      <c r="F7" s="8"/>
      <c r="G7" s="17">
        <f t="shared" si="0"/>
        <v>0</v>
      </c>
      <c r="I7" s="14" t="s">
        <v>56</v>
      </c>
      <c r="J7" s="12">
        <v>23</v>
      </c>
      <c r="K7" s="12">
        <v>15.5</v>
      </c>
      <c r="L7" s="12">
        <v>7.5</v>
      </c>
      <c r="M7" s="12">
        <v>75</v>
      </c>
      <c r="N7" s="12">
        <v>7.5</v>
      </c>
    </row>
    <row r="8" spans="1:17" ht="17.25">
      <c r="A8" s="8" t="s">
        <v>34</v>
      </c>
      <c r="B8" s="8"/>
      <c r="C8" s="8"/>
      <c r="D8" s="8"/>
      <c r="E8" s="8"/>
      <c r="F8" s="8"/>
      <c r="G8" s="17">
        <f t="shared" si="0"/>
        <v>0</v>
      </c>
      <c r="I8" s="14" t="s">
        <v>57</v>
      </c>
      <c r="J8" s="12">
        <v>69</v>
      </c>
      <c r="K8" s="12">
        <v>46.5</v>
      </c>
      <c r="L8" s="12">
        <v>22.5</v>
      </c>
      <c r="M8" s="12">
        <v>100</v>
      </c>
      <c r="N8" s="12">
        <v>22.5</v>
      </c>
    </row>
    <row r="9" spans="1:17" ht="17.25">
      <c r="A9" s="8" t="s">
        <v>35</v>
      </c>
      <c r="B9" s="8"/>
      <c r="C9" s="8"/>
      <c r="D9" s="8"/>
      <c r="E9" s="8"/>
      <c r="F9" s="8"/>
      <c r="G9" s="17">
        <f t="shared" si="0"/>
        <v>0</v>
      </c>
      <c r="I9" s="14" t="s">
        <v>58</v>
      </c>
      <c r="J9" s="12">
        <v>92</v>
      </c>
      <c r="K9" s="12">
        <v>62</v>
      </c>
      <c r="L9" s="12">
        <v>30</v>
      </c>
      <c r="M9" s="12">
        <v>150</v>
      </c>
      <c r="N9" s="12">
        <v>30</v>
      </c>
    </row>
    <row r="10" spans="1:17">
      <c r="A10" s="8" t="s">
        <v>36</v>
      </c>
      <c r="B10" s="8"/>
      <c r="C10" s="8"/>
      <c r="D10" s="8"/>
      <c r="E10" s="8"/>
      <c r="F10" s="8"/>
      <c r="G10" s="17">
        <f t="shared" si="0"/>
        <v>0</v>
      </c>
    </row>
    <row r="11" spans="1:17">
      <c r="A11" s="8" t="s">
        <v>39</v>
      </c>
      <c r="B11" s="8"/>
      <c r="C11" s="8"/>
      <c r="D11" s="8"/>
      <c r="E11" s="8"/>
      <c r="F11" s="8"/>
      <c r="G11" s="17">
        <f t="shared" si="0"/>
        <v>0</v>
      </c>
    </row>
    <row r="12" spans="1:17">
      <c r="A12" s="18" t="s">
        <v>11</v>
      </c>
      <c r="B12" s="27">
        <f t="shared" ref="B12:F12" si="1">SUM(B4:B11)</f>
        <v>0</v>
      </c>
      <c r="C12" s="27">
        <f t="shared" si="1"/>
        <v>0</v>
      </c>
      <c r="D12" s="27">
        <f t="shared" si="1"/>
        <v>0</v>
      </c>
      <c r="E12" s="27">
        <f t="shared" si="1"/>
        <v>0</v>
      </c>
      <c r="F12" s="27">
        <f t="shared" si="1"/>
        <v>0</v>
      </c>
      <c r="G12" s="28">
        <f>SUM(G4:G11)</f>
        <v>0</v>
      </c>
    </row>
    <row r="13" spans="1:17" ht="18" thickBot="1">
      <c r="I13" s="3" t="s">
        <v>63</v>
      </c>
      <c r="J13" s="43" t="s">
        <v>21</v>
      </c>
      <c r="K13" s="44"/>
      <c r="L13" s="44"/>
      <c r="M13" s="44"/>
      <c r="N13" s="44"/>
      <c r="O13" s="44"/>
      <c r="P13" s="44"/>
      <c r="Q13" s="45"/>
    </row>
    <row r="14" spans="1:17" ht="18" thickBot="1">
      <c r="A14" s="30" t="s">
        <v>83</v>
      </c>
      <c r="B14" s="30" t="s">
        <v>8</v>
      </c>
      <c r="C14" s="30" t="s">
        <v>9</v>
      </c>
      <c r="D14" s="30" t="s">
        <v>10</v>
      </c>
      <c r="E14" s="30" t="s">
        <v>11</v>
      </c>
      <c r="I14" s="46" t="s">
        <v>65</v>
      </c>
      <c r="J14" s="48" t="s">
        <v>45</v>
      </c>
      <c r="K14" s="49"/>
      <c r="L14" s="48" t="s">
        <v>46</v>
      </c>
      <c r="M14" s="50"/>
      <c r="N14" s="49"/>
      <c r="O14" s="48" t="s">
        <v>47</v>
      </c>
      <c r="P14" s="50"/>
      <c r="Q14" s="51"/>
    </row>
    <row r="15" spans="1:17" ht="35.25" thickBot="1">
      <c r="A15" s="8" t="s">
        <v>84</v>
      </c>
      <c r="B15" s="8"/>
      <c r="C15" s="8"/>
      <c r="D15" s="8"/>
      <c r="E15" s="17">
        <f>(D15*($P$18+$J$21))+(($M$18+$J$21)*C15)+(B15*($J$18+$J$21))</f>
        <v>0</v>
      </c>
      <c r="I15" s="47"/>
      <c r="J15" s="2" t="s">
        <v>67</v>
      </c>
      <c r="K15" s="2" t="s">
        <v>68</v>
      </c>
      <c r="L15" s="35"/>
      <c r="M15" s="2" t="s">
        <v>67</v>
      </c>
      <c r="N15" s="2" t="s">
        <v>68</v>
      </c>
      <c r="O15" s="35"/>
      <c r="P15" s="2" t="s">
        <v>67</v>
      </c>
      <c r="Q15" s="4" t="s">
        <v>68</v>
      </c>
    </row>
    <row r="16" spans="1:17" ht="35.25" thickBot="1">
      <c r="A16" s="8" t="s">
        <v>85</v>
      </c>
      <c r="B16" s="8"/>
      <c r="C16" s="8"/>
      <c r="D16" s="8"/>
      <c r="E16" s="17">
        <f t="shared" ref="E16:E22" si="2">(D16*($P$18+$J$21))+(($M$18+$J$21)*C16)+(B16*($J$18+$J$21))</f>
        <v>0</v>
      </c>
      <c r="I16" s="5" t="s">
        <v>70</v>
      </c>
      <c r="J16" s="1">
        <v>7.25</v>
      </c>
      <c r="K16" s="1">
        <v>2.75</v>
      </c>
      <c r="L16" s="35"/>
      <c r="M16" s="1">
        <v>5.5</v>
      </c>
      <c r="N16" s="1">
        <v>2.75</v>
      </c>
      <c r="O16" s="35"/>
      <c r="P16" s="1">
        <v>3.75</v>
      </c>
      <c r="Q16" s="6">
        <v>2.75</v>
      </c>
    </row>
    <row r="17" spans="1:17" ht="18" thickBot="1">
      <c r="A17" s="8" t="s">
        <v>86</v>
      </c>
      <c r="B17" s="8"/>
      <c r="C17" s="8"/>
      <c r="D17" s="8"/>
      <c r="E17" s="17">
        <f t="shared" si="2"/>
        <v>0</v>
      </c>
      <c r="I17" s="5" t="s">
        <v>72</v>
      </c>
      <c r="J17" s="1">
        <v>7.25</v>
      </c>
      <c r="K17" s="1">
        <v>2.75</v>
      </c>
      <c r="L17" s="35"/>
      <c r="M17" s="1">
        <v>5.5</v>
      </c>
      <c r="N17" s="1">
        <v>2.75</v>
      </c>
      <c r="O17" s="35"/>
      <c r="P17" s="1">
        <v>3.75</v>
      </c>
      <c r="Q17" s="6">
        <v>2.75</v>
      </c>
    </row>
    <row r="18" spans="1:17" ht="18" thickBot="1">
      <c r="A18" s="8" t="s">
        <v>87</v>
      </c>
      <c r="B18" s="8"/>
      <c r="C18" s="8"/>
      <c r="D18" s="8"/>
      <c r="E18" s="17">
        <f t="shared" si="2"/>
        <v>0</v>
      </c>
      <c r="I18" s="5" t="s">
        <v>74</v>
      </c>
      <c r="J18" s="1">
        <v>29</v>
      </c>
      <c r="K18" s="1">
        <v>5.5</v>
      </c>
      <c r="L18" s="36"/>
      <c r="M18" s="1">
        <v>22</v>
      </c>
      <c r="N18" s="1">
        <v>5.5</v>
      </c>
      <c r="O18" s="35"/>
      <c r="P18" s="1">
        <v>15</v>
      </c>
      <c r="Q18" s="6">
        <v>5.5</v>
      </c>
    </row>
    <row r="19" spans="1:17" ht="18" thickBot="1">
      <c r="A19" s="8" t="s">
        <v>88</v>
      </c>
      <c r="B19" s="8"/>
      <c r="C19" s="8"/>
      <c r="D19" s="8"/>
      <c r="E19" s="17">
        <f t="shared" si="2"/>
        <v>0</v>
      </c>
      <c r="I19" s="5" t="s">
        <v>76</v>
      </c>
      <c r="J19" s="1">
        <v>43.5</v>
      </c>
      <c r="K19" s="1">
        <v>15.5</v>
      </c>
      <c r="L19" s="36"/>
      <c r="M19" s="1">
        <v>33</v>
      </c>
      <c r="N19" s="1">
        <v>15.5</v>
      </c>
      <c r="O19" s="35"/>
      <c r="P19" s="1">
        <v>22.5</v>
      </c>
      <c r="Q19" s="6">
        <v>15.5</v>
      </c>
    </row>
    <row r="20" spans="1:17" ht="18" thickBot="1">
      <c r="A20" s="8" t="s">
        <v>89</v>
      </c>
      <c r="B20" s="8"/>
      <c r="C20" s="8"/>
      <c r="D20" s="8"/>
      <c r="E20" s="17">
        <f t="shared" si="2"/>
        <v>0</v>
      </c>
      <c r="I20" s="5" t="s">
        <v>58</v>
      </c>
      <c r="J20" s="1">
        <v>58</v>
      </c>
      <c r="K20" s="1">
        <v>22</v>
      </c>
      <c r="L20" s="35"/>
      <c r="M20" s="1">
        <v>44</v>
      </c>
      <c r="N20" s="1">
        <v>22</v>
      </c>
      <c r="O20" s="35"/>
      <c r="P20" s="1">
        <v>30</v>
      </c>
      <c r="Q20" s="6">
        <v>22</v>
      </c>
    </row>
    <row r="21" spans="1:17" ht="34.5">
      <c r="A21" s="8" t="s">
        <v>90</v>
      </c>
      <c r="B21" s="8"/>
      <c r="C21" s="8"/>
      <c r="D21" s="8"/>
      <c r="E21" s="17">
        <f t="shared" si="2"/>
        <v>0</v>
      </c>
      <c r="I21" s="7" t="s">
        <v>79</v>
      </c>
      <c r="J21" s="38">
        <v>7</v>
      </c>
      <c r="K21" s="39"/>
      <c r="L21" s="39"/>
      <c r="M21" s="39"/>
      <c r="N21" s="39"/>
      <c r="O21" s="39"/>
      <c r="P21" s="39"/>
      <c r="Q21" s="40"/>
    </row>
    <row r="22" spans="1:17">
      <c r="A22" s="8" t="s">
        <v>91</v>
      </c>
      <c r="B22" s="8"/>
      <c r="C22" s="8"/>
      <c r="D22" s="8"/>
      <c r="E22" s="17">
        <f t="shared" si="2"/>
        <v>0</v>
      </c>
    </row>
    <row r="23" spans="1:17">
      <c r="A23" s="18" t="s">
        <v>11</v>
      </c>
      <c r="B23" s="27">
        <f t="shared" ref="B23:D23" si="3">SUM(B15:B22)</f>
        <v>0</v>
      </c>
      <c r="C23" s="27">
        <f t="shared" si="3"/>
        <v>0</v>
      </c>
      <c r="D23" s="27">
        <f t="shared" si="3"/>
        <v>0</v>
      </c>
      <c r="E23" s="28">
        <f>SUM(E15:E22)</f>
        <v>0</v>
      </c>
    </row>
    <row r="25" spans="1:17" ht="24">
      <c r="A25" s="31" t="s">
        <v>92</v>
      </c>
      <c r="B25" s="31"/>
      <c r="C25" s="31"/>
      <c r="D25" s="32"/>
      <c r="E25" s="31" t="s">
        <v>59</v>
      </c>
      <c r="F25" s="31" t="s">
        <v>11</v>
      </c>
    </row>
    <row r="26" spans="1:17" ht="24">
      <c r="A26" s="31" t="s">
        <v>60</v>
      </c>
      <c r="B26" s="33"/>
      <c r="C26" s="33"/>
      <c r="D26" s="32"/>
      <c r="E26" s="33"/>
      <c r="F26" s="34">
        <f>G12+E23</f>
        <v>0</v>
      </c>
    </row>
  </sheetData>
  <mergeCells count="8">
    <mergeCell ref="J21:Q21"/>
    <mergeCell ref="A1:H1"/>
    <mergeCell ref="J3:N3"/>
    <mergeCell ref="J13:Q13"/>
    <mergeCell ref="I14:I15"/>
    <mergeCell ref="J14:K14"/>
    <mergeCell ref="L14:N14"/>
    <mergeCell ref="O14:Q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686A-02E8-4702-9A7D-9696456DF9AE}">
  <dimension ref="A1:Q37"/>
  <sheetViews>
    <sheetView zoomScale="70" zoomScaleNormal="70" workbookViewId="0">
      <selection activeCell="M29" sqref="M29"/>
    </sheetView>
  </sheetViews>
  <sheetFormatPr defaultRowHeight="15"/>
  <cols>
    <col min="1" max="1" width="43.140625" bestFit="1" customWidth="1"/>
    <col min="2" max="3" width="12.42578125" bestFit="1" customWidth="1"/>
    <col min="4" max="4" width="8.42578125" customWidth="1"/>
    <col min="5" max="6" width="20.7109375" customWidth="1"/>
    <col min="7" max="7" width="20.28515625" bestFit="1" customWidth="1"/>
    <col min="8" max="8" width="4.42578125" customWidth="1"/>
    <col min="9" max="9" width="33" style="21" customWidth="1"/>
    <col min="10" max="10" width="15.7109375" style="21" bestFit="1" customWidth="1"/>
    <col min="11" max="11" width="16" style="21" bestFit="1" customWidth="1"/>
    <col min="12" max="12" width="12.85546875" style="21" customWidth="1"/>
    <col min="13" max="13" width="13.7109375" style="21" customWidth="1"/>
    <col min="14" max="14" width="14" style="21" customWidth="1"/>
    <col min="15" max="15" width="0.28515625" customWidth="1"/>
  </cols>
  <sheetData>
    <row r="1" spans="1:17" ht="46.5">
      <c r="A1" s="41" t="s">
        <v>93</v>
      </c>
      <c r="B1" s="41"/>
      <c r="C1" s="41"/>
      <c r="D1" s="41"/>
      <c r="E1" s="41"/>
      <c r="F1" s="41"/>
      <c r="G1" s="41"/>
      <c r="H1" s="41"/>
    </row>
    <row r="3" spans="1:17" ht="17.25">
      <c r="A3" s="30" t="s">
        <v>62</v>
      </c>
      <c r="B3" s="30" t="s">
        <v>8</v>
      </c>
      <c r="C3" s="30" t="s">
        <v>9</v>
      </c>
      <c r="D3" s="30" t="s">
        <v>10</v>
      </c>
      <c r="E3" s="30" t="s">
        <v>26</v>
      </c>
      <c r="F3" s="30" t="s">
        <v>27</v>
      </c>
      <c r="G3" s="30" t="s">
        <v>11</v>
      </c>
      <c r="I3" s="25" t="s">
        <v>42</v>
      </c>
      <c r="J3" s="42" t="s">
        <v>43</v>
      </c>
      <c r="K3" s="42"/>
      <c r="L3" s="42"/>
      <c r="M3" s="42"/>
      <c r="N3" s="42"/>
    </row>
    <row r="4" spans="1:17" ht="33" customHeight="1">
      <c r="A4" s="8" t="s">
        <v>29</v>
      </c>
      <c r="B4" s="8"/>
      <c r="C4" s="8"/>
      <c r="D4" s="8"/>
      <c r="E4" s="8"/>
      <c r="F4" s="8"/>
      <c r="G4" s="17">
        <f t="shared" ref="G4:G11" si="0">(F4*$N$9)+(E4*$M$9)+(D4*$L$9)+($K$9*C4)+(B4*$J$9)</f>
        <v>0</v>
      </c>
      <c r="I4" s="16" t="s">
        <v>44</v>
      </c>
      <c r="J4" s="11" t="s">
        <v>45</v>
      </c>
      <c r="K4" s="11" t="s">
        <v>46</v>
      </c>
      <c r="L4" s="11" t="s">
        <v>47</v>
      </c>
      <c r="M4" s="11" t="s">
        <v>48</v>
      </c>
      <c r="N4" s="11" t="s">
        <v>49</v>
      </c>
    </row>
    <row r="5" spans="1:17" ht="17.25">
      <c r="A5" s="8" t="s">
        <v>30</v>
      </c>
      <c r="B5" s="8"/>
      <c r="C5" s="8"/>
      <c r="D5" s="8"/>
      <c r="E5" s="8"/>
      <c r="F5" s="8"/>
      <c r="G5" s="17">
        <f t="shared" si="0"/>
        <v>0</v>
      </c>
      <c r="I5" s="14" t="s">
        <v>50</v>
      </c>
      <c r="J5" s="12">
        <v>11.5</v>
      </c>
      <c r="K5" s="12">
        <v>7.75</v>
      </c>
      <c r="L5" s="12">
        <v>3.75</v>
      </c>
      <c r="M5" s="12">
        <v>50</v>
      </c>
      <c r="N5" s="12">
        <v>3.75</v>
      </c>
    </row>
    <row r="6" spans="1:17" ht="34.5">
      <c r="A6" s="8" t="s">
        <v>31</v>
      </c>
      <c r="B6" s="8"/>
      <c r="C6" s="8"/>
      <c r="D6" s="8"/>
      <c r="E6" s="8"/>
      <c r="F6" s="8"/>
      <c r="G6" s="17">
        <f t="shared" si="0"/>
        <v>0</v>
      </c>
      <c r="I6" s="14" t="s">
        <v>51</v>
      </c>
      <c r="J6" s="11" t="s">
        <v>52</v>
      </c>
      <c r="K6" s="11" t="s">
        <v>53</v>
      </c>
      <c r="L6" s="11" t="s">
        <v>54</v>
      </c>
      <c r="M6" s="11" t="s">
        <v>55</v>
      </c>
      <c r="N6" s="11" t="s">
        <v>54</v>
      </c>
    </row>
    <row r="7" spans="1:17" ht="17.25">
      <c r="A7" s="8" t="s">
        <v>33</v>
      </c>
      <c r="B7" s="8"/>
      <c r="C7" s="8"/>
      <c r="D7" s="8"/>
      <c r="E7" s="8"/>
      <c r="F7" s="8"/>
      <c r="G7" s="17">
        <f t="shared" si="0"/>
        <v>0</v>
      </c>
      <c r="I7" s="14" t="s">
        <v>56</v>
      </c>
      <c r="J7" s="12">
        <v>23</v>
      </c>
      <c r="K7" s="12">
        <v>15.5</v>
      </c>
      <c r="L7" s="12">
        <v>7.5</v>
      </c>
      <c r="M7" s="12">
        <v>75</v>
      </c>
      <c r="N7" s="12">
        <v>7.5</v>
      </c>
    </row>
    <row r="8" spans="1:17" ht="17.25">
      <c r="A8" s="8" t="s">
        <v>34</v>
      </c>
      <c r="B8" s="8"/>
      <c r="C8" s="8"/>
      <c r="D8" s="8"/>
      <c r="E8" s="8"/>
      <c r="F8" s="8"/>
      <c r="G8" s="17">
        <f t="shared" si="0"/>
        <v>0</v>
      </c>
      <c r="I8" s="14" t="s">
        <v>57</v>
      </c>
      <c r="J8" s="12">
        <v>69</v>
      </c>
      <c r="K8" s="12">
        <v>46.5</v>
      </c>
      <c r="L8" s="12">
        <v>22.5</v>
      </c>
      <c r="M8" s="12">
        <v>100</v>
      </c>
      <c r="N8" s="12">
        <v>22.5</v>
      </c>
    </row>
    <row r="9" spans="1:17" ht="17.25">
      <c r="A9" s="8" t="s">
        <v>35</v>
      </c>
      <c r="B9" s="8"/>
      <c r="C9" s="8"/>
      <c r="D9" s="8"/>
      <c r="E9" s="8"/>
      <c r="F9" s="8"/>
      <c r="G9" s="17">
        <f t="shared" si="0"/>
        <v>0</v>
      </c>
      <c r="I9" s="14" t="s">
        <v>58</v>
      </c>
      <c r="J9" s="12">
        <v>92</v>
      </c>
      <c r="K9" s="12">
        <v>62</v>
      </c>
      <c r="L9" s="12">
        <v>30</v>
      </c>
      <c r="M9" s="12">
        <v>150</v>
      </c>
      <c r="N9" s="12">
        <v>30</v>
      </c>
    </row>
    <row r="10" spans="1:17">
      <c r="A10" s="8" t="s">
        <v>36</v>
      </c>
      <c r="B10" s="8"/>
      <c r="C10" s="8"/>
      <c r="D10" s="8"/>
      <c r="E10" s="8"/>
      <c r="F10" s="8"/>
      <c r="G10" s="17">
        <f t="shared" si="0"/>
        <v>0</v>
      </c>
    </row>
    <row r="11" spans="1:17">
      <c r="A11" s="8" t="s">
        <v>39</v>
      </c>
      <c r="B11" s="8"/>
      <c r="C11" s="8"/>
      <c r="D11" s="8"/>
      <c r="E11" s="8"/>
      <c r="F11" s="8"/>
      <c r="G11" s="17">
        <f t="shared" si="0"/>
        <v>0</v>
      </c>
    </row>
    <row r="12" spans="1:17">
      <c r="A12" s="18" t="s">
        <v>11</v>
      </c>
      <c r="B12" s="27">
        <f t="shared" ref="B12:F12" si="1">SUM(B4:B11)</f>
        <v>0</v>
      </c>
      <c r="C12" s="27">
        <f t="shared" si="1"/>
        <v>0</v>
      </c>
      <c r="D12" s="27">
        <f t="shared" si="1"/>
        <v>0</v>
      </c>
      <c r="E12" s="27">
        <f t="shared" si="1"/>
        <v>0</v>
      </c>
      <c r="F12" s="27">
        <f t="shared" si="1"/>
        <v>0</v>
      </c>
      <c r="G12" s="28">
        <f>SUM(G4:G11)</f>
        <v>0</v>
      </c>
    </row>
    <row r="13" spans="1:17" ht="18" thickBot="1">
      <c r="I13" s="3" t="s">
        <v>63</v>
      </c>
      <c r="J13" s="43" t="s">
        <v>21</v>
      </c>
      <c r="K13" s="44"/>
      <c r="L13" s="44"/>
      <c r="M13" s="44"/>
      <c r="N13" s="44"/>
      <c r="O13" s="44"/>
      <c r="P13" s="44"/>
      <c r="Q13" s="45"/>
    </row>
    <row r="14" spans="1:17" ht="18" thickBot="1">
      <c r="A14" s="30" t="s">
        <v>83</v>
      </c>
      <c r="B14" s="30" t="s">
        <v>8</v>
      </c>
      <c r="C14" s="30" t="s">
        <v>9</v>
      </c>
      <c r="D14" s="30" t="s">
        <v>10</v>
      </c>
      <c r="E14" s="30" t="s">
        <v>11</v>
      </c>
      <c r="I14" s="46" t="s">
        <v>65</v>
      </c>
      <c r="J14" s="48" t="s">
        <v>45</v>
      </c>
      <c r="K14" s="49"/>
      <c r="L14" s="48" t="s">
        <v>46</v>
      </c>
      <c r="M14" s="50"/>
      <c r="N14" s="49"/>
      <c r="O14" s="48" t="s">
        <v>47</v>
      </c>
      <c r="P14" s="50"/>
      <c r="Q14" s="51"/>
    </row>
    <row r="15" spans="1:17" ht="35.25" thickBot="1">
      <c r="A15" s="8" t="s">
        <v>84</v>
      </c>
      <c r="B15" s="8"/>
      <c r="C15" s="8"/>
      <c r="D15" s="8"/>
      <c r="E15" s="17">
        <f>(D15*($P$20+$J$21))+(($M$20+$J$21)*C15)+(B15*($J$20+$J$21))</f>
        <v>0</v>
      </c>
      <c r="I15" s="47"/>
      <c r="J15" s="2" t="s">
        <v>67</v>
      </c>
      <c r="K15" s="2" t="s">
        <v>68</v>
      </c>
      <c r="L15" s="35"/>
      <c r="M15" s="2" t="s">
        <v>67</v>
      </c>
      <c r="N15" s="2" t="s">
        <v>68</v>
      </c>
      <c r="O15" s="35"/>
      <c r="P15" s="2" t="s">
        <v>67</v>
      </c>
      <c r="Q15" s="4" t="s">
        <v>68</v>
      </c>
    </row>
    <row r="16" spans="1:17" ht="35.25" thickBot="1">
      <c r="A16" s="8" t="s">
        <v>85</v>
      </c>
      <c r="B16" s="8"/>
      <c r="C16" s="8"/>
      <c r="D16" s="8"/>
      <c r="E16" s="17">
        <f t="shared" ref="E16:E22" si="2">(D16*($P$20+$J$21))+(($M$20+$J$21)*C16)+(B16*($J$20+$J$21))</f>
        <v>0</v>
      </c>
      <c r="I16" s="5" t="s">
        <v>70</v>
      </c>
      <c r="J16" s="1">
        <v>7.25</v>
      </c>
      <c r="K16" s="1">
        <v>2.75</v>
      </c>
      <c r="L16" s="35"/>
      <c r="M16" s="1">
        <v>5.5</v>
      </c>
      <c r="N16" s="1">
        <v>2.75</v>
      </c>
      <c r="O16" s="35"/>
      <c r="P16" s="1">
        <v>3.75</v>
      </c>
      <c r="Q16" s="6">
        <v>2.75</v>
      </c>
    </row>
    <row r="17" spans="1:17" ht="18" thickBot="1">
      <c r="A17" s="8" t="s">
        <v>86</v>
      </c>
      <c r="B17" s="8"/>
      <c r="C17" s="8"/>
      <c r="D17" s="8"/>
      <c r="E17" s="17">
        <f t="shared" si="2"/>
        <v>0</v>
      </c>
      <c r="I17" s="5" t="s">
        <v>72</v>
      </c>
      <c r="J17" s="1">
        <v>7.25</v>
      </c>
      <c r="K17" s="1">
        <v>2.75</v>
      </c>
      <c r="L17" s="35"/>
      <c r="M17" s="1">
        <v>5.5</v>
      </c>
      <c r="N17" s="1">
        <v>2.75</v>
      </c>
      <c r="O17" s="35"/>
      <c r="P17" s="1">
        <v>3.75</v>
      </c>
      <c r="Q17" s="6">
        <v>2.75</v>
      </c>
    </row>
    <row r="18" spans="1:17" ht="18" thickBot="1">
      <c r="A18" s="8" t="s">
        <v>87</v>
      </c>
      <c r="B18" s="8"/>
      <c r="C18" s="8"/>
      <c r="D18" s="8"/>
      <c r="E18" s="17">
        <f t="shared" si="2"/>
        <v>0</v>
      </c>
      <c r="I18" s="5" t="s">
        <v>74</v>
      </c>
      <c r="J18" s="1">
        <v>29</v>
      </c>
      <c r="K18" s="1">
        <v>5.5</v>
      </c>
      <c r="L18" s="36"/>
      <c r="M18" s="1">
        <v>22</v>
      </c>
      <c r="N18" s="1">
        <v>5.5</v>
      </c>
      <c r="O18" s="35"/>
      <c r="P18" s="1">
        <v>15</v>
      </c>
      <c r="Q18" s="6">
        <v>5.5</v>
      </c>
    </row>
    <row r="19" spans="1:17" ht="18" thickBot="1">
      <c r="A19" s="8" t="s">
        <v>88</v>
      </c>
      <c r="B19" s="8"/>
      <c r="C19" s="8"/>
      <c r="D19" s="8"/>
      <c r="E19" s="17">
        <f t="shared" si="2"/>
        <v>0</v>
      </c>
      <c r="I19" s="5" t="s">
        <v>76</v>
      </c>
      <c r="J19" s="1">
        <v>43.5</v>
      </c>
      <c r="K19" s="1">
        <v>15.5</v>
      </c>
      <c r="L19" s="36"/>
      <c r="M19" s="1">
        <v>33</v>
      </c>
      <c r="N19" s="1">
        <v>15.5</v>
      </c>
      <c r="O19" s="35"/>
      <c r="P19" s="1">
        <v>22.5</v>
      </c>
      <c r="Q19" s="6">
        <v>15.5</v>
      </c>
    </row>
    <row r="20" spans="1:17" ht="18" thickBot="1">
      <c r="A20" s="8" t="s">
        <v>89</v>
      </c>
      <c r="B20" s="8"/>
      <c r="C20" s="8"/>
      <c r="D20" s="8"/>
      <c r="E20" s="17">
        <f t="shared" si="2"/>
        <v>0</v>
      </c>
      <c r="I20" s="5" t="s">
        <v>58</v>
      </c>
      <c r="J20" s="1">
        <v>58</v>
      </c>
      <c r="K20" s="1">
        <v>22</v>
      </c>
      <c r="L20" s="35"/>
      <c r="M20" s="1">
        <v>44</v>
      </c>
      <c r="N20" s="1">
        <v>22</v>
      </c>
      <c r="O20" s="35"/>
      <c r="P20" s="1">
        <v>30</v>
      </c>
      <c r="Q20" s="6">
        <v>22</v>
      </c>
    </row>
    <row r="21" spans="1:17" ht="34.5">
      <c r="A21" s="8" t="s">
        <v>90</v>
      </c>
      <c r="B21" s="8"/>
      <c r="C21" s="8"/>
      <c r="D21" s="8"/>
      <c r="E21" s="17">
        <f t="shared" si="2"/>
        <v>0</v>
      </c>
      <c r="I21" s="7" t="s">
        <v>79</v>
      </c>
      <c r="J21" s="38">
        <v>7</v>
      </c>
      <c r="K21" s="39"/>
      <c r="L21" s="39"/>
      <c r="M21" s="39"/>
      <c r="N21" s="39"/>
      <c r="O21" s="39"/>
      <c r="P21" s="39"/>
      <c r="Q21" s="40"/>
    </row>
    <row r="22" spans="1:17">
      <c r="A22" s="8" t="s">
        <v>91</v>
      </c>
      <c r="B22" s="8"/>
      <c r="C22" s="8"/>
      <c r="D22" s="8"/>
      <c r="E22" s="17">
        <f t="shared" si="2"/>
        <v>0</v>
      </c>
    </row>
    <row r="23" spans="1:17">
      <c r="A23" s="18" t="s">
        <v>11</v>
      </c>
      <c r="B23" s="27">
        <f t="shared" ref="B23:D23" si="3">SUM(B15:B22)</f>
        <v>0</v>
      </c>
      <c r="C23" s="27">
        <f t="shared" si="3"/>
        <v>0</v>
      </c>
      <c r="D23" s="27">
        <f t="shared" si="3"/>
        <v>0</v>
      </c>
      <c r="E23" s="28">
        <f>SUM(E15:E22)</f>
        <v>0</v>
      </c>
    </row>
    <row r="25" spans="1:17" ht="18" customHeight="1">
      <c r="A25" s="30" t="s">
        <v>94</v>
      </c>
      <c r="B25" s="30" t="s">
        <v>8</v>
      </c>
      <c r="C25" s="30" t="s">
        <v>9</v>
      </c>
      <c r="D25" s="30" t="s">
        <v>10</v>
      </c>
      <c r="E25" s="30" t="s">
        <v>11</v>
      </c>
      <c r="I25" s="37"/>
      <c r="J25" s="19"/>
      <c r="K25" s="19"/>
      <c r="L25" s="19"/>
      <c r="M25" s="19"/>
      <c r="N25" s="19"/>
      <c r="O25" s="19"/>
      <c r="P25" s="19"/>
      <c r="Q25" s="19"/>
    </row>
    <row r="26" spans="1:17" ht="15.75" customHeight="1">
      <c r="A26" s="8" t="s">
        <v>84</v>
      </c>
      <c r="B26" s="8"/>
      <c r="C26" s="8"/>
      <c r="D26" s="8"/>
      <c r="E26" s="17">
        <f>(D26*($K$20+$J$21))+(($K$20+$J$21)*C26)+(B26*($K$20+$J$21))</f>
        <v>0</v>
      </c>
      <c r="I26" s="37"/>
      <c r="J26" s="19"/>
      <c r="K26" s="19"/>
      <c r="L26" s="19"/>
      <c r="M26" s="19"/>
      <c r="N26" s="19"/>
      <c r="O26" s="19"/>
      <c r="P26" s="19"/>
      <c r="Q26" s="19"/>
    </row>
    <row r="27" spans="1:17" ht="17.25">
      <c r="A27" s="8" t="s">
        <v>85</v>
      </c>
      <c r="B27" s="8"/>
      <c r="C27" s="8"/>
      <c r="D27" s="8"/>
      <c r="E27" s="17">
        <f t="shared" ref="E27:E32" si="4">(D27*($K$20+$J$21))+(($K$20+$J$21)*C27)+(B27*($K$20+$J$21))</f>
        <v>0</v>
      </c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17.25">
      <c r="A28" s="8" t="s">
        <v>86</v>
      </c>
      <c r="B28" s="8"/>
      <c r="C28" s="8"/>
      <c r="D28" s="8"/>
      <c r="E28" s="17">
        <f t="shared" si="4"/>
        <v>0</v>
      </c>
      <c r="I28" s="19"/>
      <c r="J28" s="19"/>
      <c r="K28" s="19"/>
      <c r="L28" s="19"/>
      <c r="M28" s="19"/>
      <c r="N28" s="19"/>
      <c r="O28" s="19"/>
      <c r="P28" s="19"/>
      <c r="Q28" s="19"/>
    </row>
    <row r="29" spans="1:17" ht="17.25">
      <c r="A29" s="8" t="s">
        <v>87</v>
      </c>
      <c r="B29" s="8"/>
      <c r="C29" s="8"/>
      <c r="D29" s="8"/>
      <c r="E29" s="17">
        <f t="shared" si="4"/>
        <v>0</v>
      </c>
      <c r="I29" s="19"/>
      <c r="J29" s="19"/>
      <c r="K29" s="19"/>
      <c r="L29" s="19"/>
      <c r="M29" s="19"/>
      <c r="N29" s="19"/>
      <c r="O29" s="19"/>
      <c r="P29" s="19"/>
      <c r="Q29" s="19"/>
    </row>
    <row r="30" spans="1:17" ht="17.25">
      <c r="A30" s="8" t="s">
        <v>88</v>
      </c>
      <c r="B30" s="8"/>
      <c r="C30" s="8"/>
      <c r="D30" s="8"/>
      <c r="E30" s="17">
        <f t="shared" si="4"/>
        <v>0</v>
      </c>
      <c r="I30" s="19"/>
      <c r="J30" s="19"/>
      <c r="K30" s="19"/>
      <c r="L30" s="19"/>
      <c r="M30" s="19"/>
      <c r="N30" s="19"/>
      <c r="O30" s="19"/>
      <c r="P30" s="19"/>
      <c r="Q30" s="19"/>
    </row>
    <row r="31" spans="1:17" ht="17.25">
      <c r="A31" s="8" t="s">
        <v>89</v>
      </c>
      <c r="B31" s="8"/>
      <c r="C31" s="8"/>
      <c r="D31" s="8"/>
      <c r="E31" s="17">
        <f t="shared" si="4"/>
        <v>0</v>
      </c>
      <c r="I31" s="19"/>
      <c r="J31" s="19"/>
      <c r="K31" s="19"/>
      <c r="L31" s="19"/>
      <c r="M31" s="19"/>
      <c r="N31" s="19"/>
      <c r="O31" s="19"/>
      <c r="P31" s="19"/>
      <c r="Q31" s="19"/>
    </row>
    <row r="32" spans="1:17" ht="17.25">
      <c r="A32" s="8" t="s">
        <v>90</v>
      </c>
      <c r="B32" s="8"/>
      <c r="C32" s="8"/>
      <c r="D32" s="8"/>
      <c r="E32" s="17">
        <f t="shared" si="4"/>
        <v>0</v>
      </c>
      <c r="I32" s="19"/>
      <c r="J32" s="19"/>
      <c r="K32" s="19"/>
      <c r="L32" s="19"/>
      <c r="M32" s="19"/>
      <c r="N32" s="19"/>
      <c r="O32" s="19"/>
      <c r="P32" s="19"/>
      <c r="Q32" s="19"/>
    </row>
    <row r="33" spans="1:6">
      <c r="A33" s="8" t="s">
        <v>91</v>
      </c>
      <c r="B33" s="8"/>
      <c r="C33" s="8"/>
      <c r="D33" s="8"/>
      <c r="E33" s="17">
        <f>(D33*($K$20+$J$21))+(($K$20+$J$21)*C33)+(B33*($K$20+$J$21))</f>
        <v>0</v>
      </c>
    </row>
    <row r="34" spans="1:6">
      <c r="A34" s="18" t="s">
        <v>11</v>
      </c>
      <c r="B34" s="27">
        <f t="shared" ref="B34" si="5">SUM(B26:B33)</f>
        <v>0</v>
      </c>
      <c r="C34" s="27">
        <f t="shared" ref="C34" si="6">SUM(C26:C33)</f>
        <v>0</v>
      </c>
      <c r="D34" s="27">
        <f t="shared" ref="D34" si="7">SUM(D26:D33)</f>
        <v>0</v>
      </c>
      <c r="E34" s="28">
        <f>SUM(E26:E33)</f>
        <v>0</v>
      </c>
    </row>
    <row r="36" spans="1:6" ht="24">
      <c r="A36" s="31" t="s">
        <v>95</v>
      </c>
      <c r="B36" s="31"/>
      <c r="C36" s="31"/>
      <c r="D36" s="32"/>
      <c r="E36" s="31" t="s">
        <v>59</v>
      </c>
      <c r="F36" s="31" t="s">
        <v>11</v>
      </c>
    </row>
    <row r="37" spans="1:6" ht="24">
      <c r="A37" s="31" t="s">
        <v>60</v>
      </c>
      <c r="B37" s="33"/>
      <c r="C37" s="33"/>
      <c r="D37" s="32"/>
      <c r="E37" s="33"/>
      <c r="F37" s="34">
        <f>G12+E23+E34</f>
        <v>0</v>
      </c>
    </row>
  </sheetData>
  <mergeCells count="8">
    <mergeCell ref="A1:H1"/>
    <mergeCell ref="J21:Q21"/>
    <mergeCell ref="J3:N3"/>
    <mergeCell ref="J13:Q13"/>
    <mergeCell ref="I14:I15"/>
    <mergeCell ref="J14:K14"/>
    <mergeCell ref="L14:N14"/>
    <mergeCell ref="O14:Q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9E67E0E789AB4E86551D9FEB5426D2" ma:contentTypeVersion="20" ma:contentTypeDescription="Create a new document." ma:contentTypeScope="" ma:versionID="5b5d54f1b56f922a4661bb30a92d8ac3">
  <xsd:schema xmlns:xsd="http://www.w3.org/2001/XMLSchema" xmlns:xs="http://www.w3.org/2001/XMLSchema" xmlns:p="http://schemas.microsoft.com/office/2006/metadata/properties" xmlns:ns2="ad7f607d-4c49-4bb0-9664-a4c578c9b77b" xmlns:ns3="90d72433-0c70-4de5-af47-1ba35d255728" targetNamespace="http://schemas.microsoft.com/office/2006/metadata/properties" ma:root="true" ma:fieldsID="033059eaaa0c7ce1a11bccd593311122" ns2:_="" ns3:_="">
    <xsd:import namespace="ad7f607d-4c49-4bb0-9664-a4c578c9b77b"/>
    <xsd:import namespace="90d72433-0c70-4de5-af47-1ba35d2557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Emailed" minOccurs="0"/>
                <xsd:element ref="ns3:Trimmed" minOccurs="0"/>
                <xsd:element ref="ns3:MediaServiceSearchProperties" minOccurs="0"/>
                <xsd:element ref="ns3:Actioned" minOccurs="0"/>
                <xsd:element ref="ns3:PosterCre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f607d-4c49-4bb0-9664-a4c578c9b7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902d763-1e61-479c-a6b7-f6dd26555234}" ma:internalName="TaxCatchAll" ma:showField="CatchAllData" ma:web="ad7f607d-4c49-4bb0-9664-a4c578c9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72433-0c70-4de5-af47-1ba35d255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9b3822f-74b6-43e9-84bf-57b13bfd50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Emailed" ma:index="22" nillable="true" ma:displayName="Emailed" ma:format="Dropdown" ma:internalName="Emailed">
      <xsd:simpleType>
        <xsd:restriction base="dms:Choice">
          <xsd:enumeration value="Yes"/>
          <xsd:enumeration value="No"/>
        </xsd:restriction>
      </xsd:simpleType>
    </xsd:element>
    <xsd:element name="Trimmed" ma:index="23" nillable="true" ma:displayName="Trimmed" ma:format="Dropdown" ma:internalName="Trimmed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ctioned" ma:index="25" nillable="true" ma:displayName="Actioned" ma:format="Dropdown" ma:internalName="Actioned">
      <xsd:simpleType>
        <xsd:restriction base="dms:Choice">
          <xsd:enumeration value="Yes"/>
          <xsd:enumeration value="No"/>
        </xsd:restriction>
      </xsd:simpleType>
    </xsd:element>
    <xsd:element name="PosterCreation" ma:index="26" nillable="true" ma:displayName="Poster Creation" ma:format="Dropdown" ma:internalName="PosterCrea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tioned xmlns="90d72433-0c70-4de5-af47-1ba35d255728" xsi:nil="true"/>
    <Emailed xmlns="90d72433-0c70-4de5-af47-1ba35d255728" xsi:nil="true"/>
    <Trimmed xmlns="90d72433-0c70-4de5-af47-1ba35d255728" xsi:nil="true"/>
    <PosterCreation xmlns="90d72433-0c70-4de5-af47-1ba35d255728" xsi:nil="true"/>
    <lcf76f155ced4ddcb4097134ff3c332f xmlns="90d72433-0c70-4de5-af47-1ba35d255728">
      <Terms xmlns="http://schemas.microsoft.com/office/infopath/2007/PartnerControls"/>
    </lcf76f155ced4ddcb4097134ff3c332f>
    <TaxCatchAll xmlns="ad7f607d-4c49-4bb0-9664-a4c578c9b7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B2B823-A8E6-4A05-8C81-A13BE38C0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f607d-4c49-4bb0-9664-a4c578c9b77b"/>
    <ds:schemaRef ds:uri="90d72433-0c70-4de5-af47-1ba35d2557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02B5D9-944B-4C4A-BB4B-D470B6F0FB74}">
  <ds:schemaRefs>
    <ds:schemaRef ds:uri="http://schemas.microsoft.com/office/2006/metadata/properties"/>
    <ds:schemaRef ds:uri="http://schemas.microsoft.com/office/infopath/2007/PartnerControls"/>
    <ds:schemaRef ds:uri="90d72433-0c70-4de5-af47-1ba35d255728"/>
    <ds:schemaRef ds:uri="ad7f607d-4c49-4bb0-9664-a4c578c9b77b"/>
  </ds:schemaRefs>
</ds:datastoreItem>
</file>

<file path=customXml/itemProps3.xml><?xml version="1.0" encoding="utf-8"?>
<ds:datastoreItem xmlns:ds="http://schemas.openxmlformats.org/officeDocument/2006/customXml" ds:itemID="{E6B0A8B0-14CD-4B14-A9A4-2B7044D267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b67b9ad-121a-42a0-a738-4e90f41566e5}" enabled="0" method="" siteId="{7b67b9ad-121a-42a0-a738-4e90f41566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Sporting Clubs</vt:lpstr>
      <vt:lpstr>EXAMPLE</vt:lpstr>
      <vt:lpstr>Whitehorse Schools</vt:lpstr>
      <vt:lpstr>Non-Whitehorse Schools</vt:lpstr>
      <vt:lpstr>Community Users</vt:lpstr>
      <vt:lpstr>Commercial Users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Kyle Chandler</dc:creator>
  <cp:keywords/>
  <dc:description/>
  <cp:lastModifiedBy>Kyle Chandler</cp:lastModifiedBy>
  <cp:revision/>
  <dcterms:created xsi:type="dcterms:W3CDTF">2026-09-20T22:48:35Z</dcterms:created>
  <dcterms:modified xsi:type="dcterms:W3CDTF">2026-09-23T11:59:44Z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0x010100F69E67E0E789AB4E86551D9FEB5426D2</vt:lpwstr>
  </property>
</Properties>
</file>